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5" i="1"/>
  <c r="H15" i="1"/>
  <c r="I15" i="1"/>
  <c r="J15" i="1"/>
  <c r="I16" i="1"/>
  <c r="L12" i="1" l="1"/>
  <c r="J16" i="1"/>
  <c r="K12" i="1"/>
  <c r="H16" i="1"/>
  <c r="G16" i="1"/>
  <c r="K16" i="1" s="1"/>
  <c r="L16" i="1"/>
  <c r="L15" i="1"/>
  <c r="K15" i="1"/>
  <c r="H26" i="1"/>
  <c r="I26" i="1"/>
  <c r="I27" i="1" s="1"/>
  <c r="J26" i="1"/>
  <c r="J27" i="1" s="1"/>
  <c r="L27" i="1" s="1"/>
  <c r="G26" i="1"/>
  <c r="H23" i="1"/>
  <c r="I23" i="1"/>
  <c r="J23" i="1"/>
  <c r="L23" i="1" s="1"/>
  <c r="G23" i="1"/>
  <c r="L26" i="1" l="1"/>
  <c r="H27" i="1"/>
  <c r="K23" i="1"/>
  <c r="K26" i="1"/>
  <c r="G27" i="1"/>
  <c r="K27" i="1" s="1"/>
  <c r="F72" i="15"/>
  <c r="E72" i="15"/>
  <c r="D72" i="15"/>
  <c r="C72" i="15"/>
  <c r="E71" i="15"/>
  <c r="E70" i="15" s="1"/>
  <c r="D71" i="15"/>
  <c r="D70" i="15" s="1"/>
  <c r="C71" i="15"/>
  <c r="C70" i="15" s="1"/>
  <c r="F68" i="15"/>
  <c r="E68" i="15"/>
  <c r="D68" i="15"/>
  <c r="C68" i="15"/>
  <c r="E67" i="15"/>
  <c r="E66" i="15" s="1"/>
  <c r="D67" i="15"/>
  <c r="D66" i="15" s="1"/>
  <c r="D65" i="15" s="1"/>
  <c r="D8" i="15" s="1"/>
  <c r="C67" i="15"/>
  <c r="C66" i="15" s="1"/>
  <c r="C65" i="15" s="1"/>
  <c r="C8" i="15" s="1"/>
  <c r="E62" i="15"/>
  <c r="E61" i="15" s="1"/>
  <c r="D62" i="15"/>
  <c r="D61" i="15" s="1"/>
  <c r="D60" i="15" s="1"/>
  <c r="C62" i="15"/>
  <c r="C61" i="15" s="1"/>
  <c r="C60" i="15" s="1"/>
  <c r="E58" i="15"/>
  <c r="E55" i="15" s="1"/>
  <c r="D58" i="15"/>
  <c r="C58" i="15"/>
  <c r="C55" i="15" s="1"/>
  <c r="C54" i="15" s="1"/>
  <c r="E56" i="15"/>
  <c r="F56" i="15" s="1"/>
  <c r="D56" i="15"/>
  <c r="D55" i="15" s="1"/>
  <c r="D54" i="15" s="1"/>
  <c r="C56" i="15"/>
  <c r="E51" i="15"/>
  <c r="F51" i="15" s="1"/>
  <c r="D51" i="15"/>
  <c r="C51" i="15"/>
  <c r="F49" i="15"/>
  <c r="E49" i="15"/>
  <c r="D49" i="15"/>
  <c r="C49" i="15"/>
  <c r="E48" i="15"/>
  <c r="F48" i="15" s="1"/>
  <c r="D48" i="15"/>
  <c r="C48" i="15"/>
  <c r="E43" i="15"/>
  <c r="F43" i="15" s="1"/>
  <c r="D43" i="15"/>
  <c r="C43" i="15"/>
  <c r="F41" i="15"/>
  <c r="E41" i="15"/>
  <c r="D41" i="15"/>
  <c r="C41" i="15"/>
  <c r="E31" i="15"/>
  <c r="E22" i="15" s="1"/>
  <c r="D31" i="15"/>
  <c r="D22" i="15" s="1"/>
  <c r="C31" i="15"/>
  <c r="C22" i="15" s="1"/>
  <c r="E27" i="15"/>
  <c r="F27" i="15" s="1"/>
  <c r="D27" i="15"/>
  <c r="C27" i="15"/>
  <c r="F23" i="15"/>
  <c r="E23" i="15"/>
  <c r="D23" i="15"/>
  <c r="C23" i="15"/>
  <c r="E19" i="15"/>
  <c r="F19" i="15" s="1"/>
  <c r="D19" i="15"/>
  <c r="C19" i="15"/>
  <c r="F17" i="15"/>
  <c r="E17" i="15"/>
  <c r="D17" i="15"/>
  <c r="C17" i="15"/>
  <c r="E14" i="15"/>
  <c r="E13" i="15" s="1"/>
  <c r="D14" i="15"/>
  <c r="D13" i="15" s="1"/>
  <c r="C14" i="15"/>
  <c r="C13" i="15" s="1"/>
  <c r="H8" i="8"/>
  <c r="G8" i="8"/>
  <c r="F7" i="8"/>
  <c r="E7" i="8"/>
  <c r="H7" i="8" s="1"/>
  <c r="D7" i="8"/>
  <c r="C7" i="8"/>
  <c r="G7" i="8" s="1"/>
  <c r="F6" i="8"/>
  <c r="H6" i="8" s="1"/>
  <c r="E6" i="8"/>
  <c r="D6" i="8"/>
  <c r="C6" i="8"/>
  <c r="G6" i="8" s="1"/>
  <c r="H15" i="5"/>
  <c r="G15" i="5"/>
  <c r="F14" i="5"/>
  <c r="E14" i="5"/>
  <c r="H14" i="5" s="1"/>
  <c r="D14" i="5"/>
  <c r="C14" i="5"/>
  <c r="G14" i="5" s="1"/>
  <c r="H13" i="5"/>
  <c r="G13" i="5"/>
  <c r="F12" i="5"/>
  <c r="F11" i="5" s="1"/>
  <c r="E12" i="5"/>
  <c r="E11" i="5" s="1"/>
  <c r="D12" i="5"/>
  <c r="C12" i="5"/>
  <c r="D11" i="5"/>
  <c r="C11" i="5"/>
  <c r="H10" i="5"/>
  <c r="G10" i="5"/>
  <c r="F9" i="5"/>
  <c r="E9" i="5"/>
  <c r="E6" i="5" s="1"/>
  <c r="D9" i="5"/>
  <c r="C9" i="5"/>
  <c r="H8" i="5"/>
  <c r="G8" i="5"/>
  <c r="F7" i="5"/>
  <c r="H7" i="5" s="1"/>
  <c r="E7" i="5"/>
  <c r="D7" i="5"/>
  <c r="C7" i="5"/>
  <c r="C6" i="5"/>
  <c r="L71" i="3"/>
  <c r="K71" i="3"/>
  <c r="J70" i="3"/>
  <c r="L70" i="3" s="1"/>
  <c r="I70" i="3"/>
  <c r="H70" i="3"/>
  <c r="H67" i="3" s="1"/>
  <c r="H66" i="3" s="1"/>
  <c r="G70" i="3"/>
  <c r="L69" i="3"/>
  <c r="K69" i="3"/>
  <c r="J68" i="3"/>
  <c r="K68" i="3" s="1"/>
  <c r="I68" i="3"/>
  <c r="I67" i="3" s="1"/>
  <c r="I66" i="3" s="1"/>
  <c r="H68" i="3"/>
  <c r="G68" i="3"/>
  <c r="G67" i="3"/>
  <c r="G66" i="3"/>
  <c r="L65" i="3"/>
  <c r="K65" i="3"/>
  <c r="L64" i="3"/>
  <c r="K64" i="3"/>
  <c r="L63" i="3"/>
  <c r="J63" i="3"/>
  <c r="I63" i="3"/>
  <c r="H63" i="3"/>
  <c r="G63" i="3"/>
  <c r="K63" i="3" s="1"/>
  <c r="L62" i="3"/>
  <c r="K62" i="3"/>
  <c r="L61" i="3"/>
  <c r="J61" i="3"/>
  <c r="K61" i="3" s="1"/>
  <c r="I61" i="3"/>
  <c r="I60" i="3" s="1"/>
  <c r="H61" i="3"/>
  <c r="G61" i="3"/>
  <c r="J60" i="3"/>
  <c r="L60" i="3" s="1"/>
  <c r="H60" i="3"/>
  <c r="L59" i="3"/>
  <c r="K59" i="3"/>
  <c r="L58" i="3"/>
  <c r="K58" i="3"/>
  <c r="L57" i="3"/>
  <c r="K57" i="3"/>
  <c r="L56" i="3"/>
  <c r="K56" i="3"/>
  <c r="J55" i="3"/>
  <c r="L55" i="3" s="1"/>
  <c r="I55" i="3"/>
  <c r="H55" i="3"/>
  <c r="G55" i="3"/>
  <c r="K55" i="3" s="1"/>
  <c r="L54" i="3"/>
  <c r="K54" i="3"/>
  <c r="J53" i="3"/>
  <c r="I53" i="3"/>
  <c r="L53" i="3" s="1"/>
  <c r="H53" i="3"/>
  <c r="G53" i="3"/>
  <c r="K53" i="3" s="1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J43" i="3"/>
  <c r="I43" i="3"/>
  <c r="H43" i="3"/>
  <c r="H34" i="3" s="1"/>
  <c r="G43" i="3"/>
  <c r="L42" i="3"/>
  <c r="K42" i="3"/>
  <c r="L41" i="3"/>
  <c r="K41" i="3"/>
  <c r="L40" i="3"/>
  <c r="K40" i="3"/>
  <c r="J39" i="3"/>
  <c r="L39" i="3" s="1"/>
  <c r="I39" i="3"/>
  <c r="H39" i="3"/>
  <c r="G39" i="3"/>
  <c r="L38" i="3"/>
  <c r="K38" i="3"/>
  <c r="L37" i="3"/>
  <c r="K37" i="3"/>
  <c r="L36" i="3"/>
  <c r="K36" i="3"/>
  <c r="J35" i="3"/>
  <c r="L35" i="3" s="1"/>
  <c r="I35" i="3"/>
  <c r="I34" i="3" s="1"/>
  <c r="H35" i="3"/>
  <c r="G35" i="3"/>
  <c r="L33" i="3"/>
  <c r="K33" i="3"/>
  <c r="L32" i="3"/>
  <c r="K32" i="3"/>
  <c r="J31" i="3"/>
  <c r="J25" i="3" s="1"/>
  <c r="I31" i="3"/>
  <c r="H31" i="3"/>
  <c r="G31" i="3"/>
  <c r="L30" i="3"/>
  <c r="K30" i="3"/>
  <c r="J29" i="3"/>
  <c r="L29" i="3" s="1"/>
  <c r="I29" i="3"/>
  <c r="H29" i="3"/>
  <c r="G29" i="3"/>
  <c r="K29" i="3" s="1"/>
  <c r="L28" i="3"/>
  <c r="K28" i="3"/>
  <c r="L27" i="3"/>
  <c r="K27" i="3"/>
  <c r="J26" i="3"/>
  <c r="I26" i="3"/>
  <c r="L26" i="3" s="1"/>
  <c r="H26" i="3"/>
  <c r="G26" i="3"/>
  <c r="K26" i="3" s="1"/>
  <c r="I25" i="3"/>
  <c r="H25" i="3"/>
  <c r="L18" i="3"/>
  <c r="K18" i="3"/>
  <c r="L17" i="3"/>
  <c r="K17" i="3"/>
  <c r="L16" i="3"/>
  <c r="J16" i="3"/>
  <c r="J15" i="3" s="1"/>
  <c r="I16" i="3"/>
  <c r="I15" i="3" s="1"/>
  <c r="H16" i="3"/>
  <c r="H15" i="3" s="1"/>
  <c r="G16" i="3"/>
  <c r="L14" i="3"/>
  <c r="K14" i="3"/>
  <c r="J13" i="3"/>
  <c r="I13" i="3"/>
  <c r="I12" i="3" s="1"/>
  <c r="H13" i="3"/>
  <c r="H12" i="3" s="1"/>
  <c r="G13" i="3"/>
  <c r="H11" i="5" l="1"/>
  <c r="L15" i="3"/>
  <c r="L25" i="3"/>
  <c r="F61" i="15"/>
  <c r="E60" i="15"/>
  <c r="F60" i="15" s="1"/>
  <c r="F70" i="15"/>
  <c r="C12" i="15"/>
  <c r="C11" i="15" s="1"/>
  <c r="C7" i="15" s="1"/>
  <c r="F66" i="15"/>
  <c r="E65" i="15"/>
  <c r="F55" i="15"/>
  <c r="E54" i="15"/>
  <c r="F54" i="15" s="1"/>
  <c r="F22" i="15"/>
  <c r="I11" i="3"/>
  <c r="I10" i="3" s="1"/>
  <c r="D12" i="15"/>
  <c r="D11" i="15" s="1"/>
  <c r="D7" i="15" s="1"/>
  <c r="H24" i="3"/>
  <c r="H23" i="3" s="1"/>
  <c r="F13" i="15"/>
  <c r="E12" i="15"/>
  <c r="I24" i="3"/>
  <c r="I23" i="3" s="1"/>
  <c r="H9" i="5"/>
  <c r="F6" i="5"/>
  <c r="H6" i="5" s="1"/>
  <c r="F62" i="15"/>
  <c r="G7" i="5"/>
  <c r="L31" i="3"/>
  <c r="H12" i="5"/>
  <c r="L68" i="3"/>
  <c r="F14" i="15"/>
  <c r="F31" i="15"/>
  <c r="F58" i="15"/>
  <c r="F67" i="15"/>
  <c r="K67" i="3"/>
  <c r="D6" i="5"/>
  <c r="G11" i="5"/>
  <c r="F71" i="15"/>
  <c r="K70" i="3"/>
  <c r="K16" i="3"/>
  <c r="J34" i="3"/>
  <c r="L34" i="3" s="1"/>
  <c r="K43" i="3"/>
  <c r="J67" i="3"/>
  <c r="K31" i="3"/>
  <c r="K39" i="3"/>
  <c r="K35" i="3"/>
  <c r="G12" i="5"/>
  <c r="L13" i="3"/>
  <c r="H11" i="3"/>
  <c r="H10" i="3" s="1"/>
  <c r="G9" i="5"/>
  <c r="J12" i="3"/>
  <c r="K13" i="3"/>
  <c r="G12" i="3"/>
  <c r="K12" i="3" s="1"/>
  <c r="G60" i="3"/>
  <c r="K60" i="3" s="1"/>
  <c r="G34" i="3"/>
  <c r="K34" i="3" s="1"/>
  <c r="G25" i="3"/>
  <c r="G15" i="3"/>
  <c r="G11" i="3" s="1"/>
  <c r="E8" i="15" l="1"/>
  <c r="F8" i="15" s="1"/>
  <c r="F65" i="15"/>
  <c r="F12" i="15"/>
  <c r="E11" i="15"/>
  <c r="J24" i="3"/>
  <c r="L67" i="3"/>
  <c r="J66" i="3"/>
  <c r="G6" i="5"/>
  <c r="J11" i="3"/>
  <c r="K11" i="3" s="1"/>
  <c r="L12" i="3"/>
  <c r="G10" i="3"/>
  <c r="K25" i="3"/>
  <c r="G24" i="3"/>
  <c r="K15" i="3"/>
  <c r="J23" i="3" l="1"/>
  <c r="L23" i="3" s="1"/>
  <c r="L24" i="3"/>
  <c r="E7" i="15"/>
  <c r="F7" i="15" s="1"/>
  <c r="F11" i="15"/>
  <c r="L66" i="3"/>
  <c r="K66" i="3"/>
  <c r="L11" i="3"/>
  <c r="J10" i="3"/>
  <c r="L10" i="3" s="1"/>
  <c r="K24" i="3"/>
  <c r="G23" i="3"/>
  <c r="K23" i="3" s="1"/>
  <c r="K10" i="3" l="1"/>
</calcChain>
</file>

<file path=xl/sharedStrings.xml><?xml version="1.0" encoding="utf-8"?>
<sst xmlns="http://schemas.openxmlformats.org/spreadsheetml/2006/main" count="376" uniqueCount="183">
  <si>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</si>
  <si>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</si>
  <si>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</si>
  <si>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</si>
  <si>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</si>
  <si>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</si>
  <si>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</si>
  <si>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</si>
  <si>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</si>
  <si>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</si>
  <si>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</si>
  <si>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</si>
  <si>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</si>
  <si>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</si>
  <si>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</si>
  <si>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</si>
  <si>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</si>
  <si>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</si>
  <si>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</si>
  <si>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</si>
  <si>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</si>
  <si>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</si>
  <si>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</si>
  <si>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</si>
  <si>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</si>
  <si>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</si>
  <si>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</si>
  <si>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</si>
  <si>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</si>
  <si>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</si>
  <si>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</si>
  <si>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</si>
  <si>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</si>
  <si>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</si>
  <si>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</si>
  <si>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</si>
  <si>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</si>
  <si>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</si>
  <si>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</si>
  <si>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</si>
  <si>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</si>
  <si>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</si>
  <si>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</si>
  <si>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</si>
  <si>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</si>
  <si>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</si>
  <si>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</si>
  <si>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</si>
  <si>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</si>
  <si>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</si>
  <si>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</si>
  <si>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</si>
  <si>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</si>
  <si>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</si>
  <si>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</si>
  <si>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</si>
  <si>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</si>
  <si>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</si>
  <si>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</si>
  <si>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</si>
  <si>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</si>
  <si>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</si>
  <si>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</si>
  <si>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</si>
  <si>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</si>
  <si>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</si>
  <si>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</si>
  <si>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</si>
  <si>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</si>
  <si>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</si>
  <si>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</si>
  <si>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</si>
  <si>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</si>
  <si>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</si>
  <si>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</si>
  <si>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</si>
  <si>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</si>
  <si>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</si>
  <si>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</si>
  <si>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</si>
  <si>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</si>
  <si>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</si>
  <si>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</si>
  <si>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</si>
  <si>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</si>
  <si>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</si>
  <si>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</si>
  <si>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</si>
  <si>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</si>
  <si>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</si>
  <si>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</si>
  <si>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</si>
  <si>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</si>
  <si>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</si>
  <si>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</si>
  <si>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</si>
  <si>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</si>
  <si>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</si>
  <si>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</si>
  <si>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</si>
  <si>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</si>
  <si>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</si>
  <si>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</si>
  <si>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</si>
  <si>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</si>
  <si>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</si>
  <si>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</si>
  <si>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</si>
  <si>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</si>
  <si>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</si>
  <si>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</si>
  <si>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</si>
  <si>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</si>
  <si>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</si>
  <si>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</si>
  <si>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</si>
  <si>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</si>
  <si>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</si>
  <si>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</si>
  <si>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</si>
  <si>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</si>
  <si>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</si>
  <si>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</si>
  <si>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</si>
  <si>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</si>
  <si>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</si>
  <si>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</si>
  <si>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</si>
  <si>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</si>
  <si>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</si>
  <si>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</si>
  <si>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</si>
  <si>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</si>
  <si>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</si>
  <si>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</si>
  <si>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</si>
  <si>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</si>
  <si>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</si>
  <si>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</si>
  <si>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</si>
  <si>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</si>
  <si>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</si>
  <si>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</si>
  <si>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</si>
  <si>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</si>
  <si>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</si>
  <si>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</si>
  <si>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</si>
  <si>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</si>
  <si>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</si>
  <si>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</si>
  <si>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</si>
  <si>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</si>
  <si>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</si>
  <si>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</si>
  <si>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</si>
  <si>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</si>
  <si>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</si>
  <si>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</si>
  <si>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4222</t>
  </si>
  <si>
    <t>KOMUNIKACIJSKA OPREMA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</si>
  <si>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</si>
  <si>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</si>
  <si>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</si>
  <si>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</si>
  <si>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</si>
  <si>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</si>
  <si>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</si>
  <si>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</si>
  <si>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</si>
  <si>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</si>
  <si>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067 - OSIJEK ŽUPANIJSKO DRŽAVNO ODVJETNIŠTVO</t>
  </si>
  <si>
    <t>75</t>
  </si>
  <si>
    <t>11</t>
  </si>
  <si>
    <t>A640000</t>
  </si>
  <si>
    <t>Progon počinitelja kaznenih i kažnjivih djela i zaštita imovine RH pred županijskim sudovima i upravnim tijelima</t>
  </si>
  <si>
    <t>TEKUĆI PLAN  2023.*</t>
  </si>
  <si>
    <t>IZVRŠENJE 1.-12.2023.*</t>
  </si>
  <si>
    <t xml:space="preserve">INDEKS**
</t>
  </si>
  <si>
    <t>Opći prihodi i primici</t>
  </si>
  <si>
    <t>Vlastiti prihodi</t>
  </si>
  <si>
    <t>3620-Županijsko državno odvjetništvo u Osijeku</t>
  </si>
  <si>
    <t>2812-Djelovanje državnih odvjetništava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</si>
</sst>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649999999999999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6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1" t="s">
        <v>32</v>
      </c>
      <c r="C7" s="111"/>
      <c r="D7" s="111"/>
      <c r="E7" s="111"/>
      <c r="F7" s="111"/>
      <c r="G7" s="5"/>
      <c r="H7" s="6"/>
      <c r="I7" s="6"/>
      <c r="J7" s="6"/>
      <c r="K7" s="22"/>
      <c r="L7" s="22"/>
    </row>
    <row r="8" spans="2:13" ht="25.5" x14ac:dyDescent="0.25">
      <c r="B8" s="105" t="s">
        <v>3</v>
      </c>
      <c r="C8" s="105"/>
      <c r="D8" s="105"/>
      <c r="E8" s="105"/>
      <c r="F8" s="105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ht="18" customHeight="1" x14ac:dyDescent="0.55000000000000004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26.25" customHeight="1" x14ac:dyDescent="0.55000000000000004">
      <c r="B10" s="101" t="s">
        <v>8</v>
      </c>
      <c r="C10" s="102"/>
      <c r="D10" s="102"/>
      <c r="E10" s="102"/>
      <c r="F10" s="103"/>
      <c r="G10" s="85">
        <v>1566413.31</v>
      </c>
      <c r="H10" s="86">
        <v>1804748</v>
      </c>
      <c r="I10" s="86">
        <v>1797190</v>
      </c>
      <c r="J10" s="86">
        <v>1795249.06</v>
      </c>
      <c r="K10" s="86"/>
      <c r="L10" s="86"/>
    </row>
    <row r="11" spans="2:13" ht="24.75" customHeight="1" x14ac:dyDescent="0.55000000000000004">
      <c r="B11" s="104" t="s">
        <v>7</v>
      </c>
      <c r="C11" s="103"/>
      <c r="D11" s="103"/>
      <c r="E11" s="103"/>
      <c r="F11" s="10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6.5" customHeight="1" x14ac:dyDescent="0.55000000000000004">
      <c r="B12" s="98" t="s">
        <v>0</v>
      </c>
      <c r="C12" s="99"/>
      <c r="D12" s="99"/>
      <c r="E12" s="99"/>
      <c r="F12" s="100"/>
      <c r="G12" s="87">
        <f>G10+G11</f>
        <v>1566413.31</v>
      </c>
      <c r="H12" s="87">
        <f t="shared" ref="H12:J12" si="0">H10+H11</f>
        <v>1804748</v>
      </c>
      <c r="I12" s="87">
        <f t="shared" si="0"/>
        <v>1797190</v>
      </c>
      <c r="J12" s="87">
        <f t="shared" si="0"/>
        <v>1795249.06</v>
      </c>
      <c r="K12" s="88">
        <f>J12/G12*100</f>
        <v>114.60889974179291</v>
      </c>
      <c r="L12" s="88">
        <f>J12/I12*100</f>
        <v>99.892001402188981</v>
      </c>
    </row>
    <row r="13" spans="2:13" ht="22.5" customHeight="1" x14ac:dyDescent="0.25">
      <c r="B13" s="110" t="s">
        <v>9</v>
      </c>
      <c r="C13" s="102"/>
      <c r="D13" s="102"/>
      <c r="E13" s="102"/>
      <c r="F13" s="102"/>
      <c r="G13" s="89">
        <v>1563992.59</v>
      </c>
      <c r="H13" s="86">
        <v>1798665</v>
      </c>
      <c r="I13" s="86">
        <v>1791107</v>
      </c>
      <c r="J13" s="86">
        <v>1789112.67</v>
      </c>
      <c r="K13" s="86"/>
      <c r="L13" s="86"/>
    </row>
    <row r="14" spans="2:13" ht="18" customHeight="1" x14ac:dyDescent="0.55000000000000004">
      <c r="B14" s="104" t="s">
        <v>10</v>
      </c>
      <c r="C14" s="103"/>
      <c r="D14" s="103"/>
      <c r="E14" s="103"/>
      <c r="F14" s="103"/>
      <c r="G14" s="85">
        <v>2420.7199999999998</v>
      </c>
      <c r="H14" s="86">
        <v>6083</v>
      </c>
      <c r="I14" s="86">
        <v>6083</v>
      </c>
      <c r="J14" s="86">
        <v>6078.46</v>
      </c>
      <c r="K14" s="86"/>
      <c r="L14" s="86"/>
    </row>
    <row r="15" spans="2:13" ht="20.25" customHeight="1" x14ac:dyDescent="0.55000000000000004">
      <c r="B15" s="14" t="s">
        <v>1</v>
      </c>
      <c r="C15" s="15"/>
      <c r="D15" s="15"/>
      <c r="E15" s="15"/>
      <c r="F15" s="15"/>
      <c r="G15" s="87">
        <f>G13+G14</f>
        <v>1566413.31</v>
      </c>
      <c r="H15" s="87">
        <f t="shared" ref="H15:J15" si="1">H13+H14</f>
        <v>1804748</v>
      </c>
      <c r="I15" s="87">
        <f t="shared" si="1"/>
        <v>1797190</v>
      </c>
      <c r="J15" s="87">
        <f t="shared" si="1"/>
        <v>1795191.13</v>
      </c>
      <c r="K15" s="88">
        <f>J15/G15*100</f>
        <v>114.60520148414723</v>
      </c>
      <c r="L15" s="88">
        <f>J15/I15*100</f>
        <v>99.888778036824149</v>
      </c>
    </row>
    <row r="16" spans="2:13" x14ac:dyDescent="0.25">
      <c r="B16" s="109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57.930000000167638</v>
      </c>
      <c r="K16" s="88" t="e">
        <f>J16/G16*100</f>
        <v>#DIV/0!</v>
      </c>
      <c r="L16" s="88" t="e">
        <f>J16/I16*100</f>
        <v>#DIV/0!</v>
      </c>
    </row>
    <row r="17" spans="1:49" ht="17.649999999999999" x14ac:dyDescent="0.55000000000000004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1" t="s">
        <v>29</v>
      </c>
      <c r="C18" s="111"/>
      <c r="D18" s="111"/>
      <c r="E18" s="111"/>
      <c r="F18" s="111"/>
      <c r="G18" s="7"/>
      <c r="H18" s="7"/>
      <c r="I18" s="7"/>
      <c r="J18" s="7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12">
        <v>1</v>
      </c>
      <c r="C20" s="113"/>
      <c r="D20" s="113"/>
      <c r="E20" s="113"/>
      <c r="F20" s="113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1" t="s">
        <v>11</v>
      </c>
      <c r="C21" s="114"/>
      <c r="D21" s="114"/>
      <c r="E21" s="114"/>
      <c r="F21" s="114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22.5" customHeight="1" x14ac:dyDescent="0.25">
      <c r="B22" s="101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22.5" customHeight="1" x14ac:dyDescent="0.25">
      <c r="B23" s="115" t="s">
        <v>23</v>
      </c>
      <c r="C23" s="116"/>
      <c r="D23" s="116"/>
      <c r="E23" s="116"/>
      <c r="F23" s="11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1" t="s">
        <v>5</v>
      </c>
      <c r="C24" s="102"/>
      <c r="D24" s="102"/>
      <c r="E24" s="102"/>
      <c r="F24" s="102"/>
      <c r="G24" s="89">
        <v>12.08</v>
      </c>
      <c r="H24" s="86">
        <v>4.78</v>
      </c>
      <c r="I24" s="86">
        <v>4.78</v>
      </c>
      <c r="J24" s="86">
        <v>4.78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1" t="s">
        <v>28</v>
      </c>
      <c r="C25" s="102"/>
      <c r="D25" s="102"/>
      <c r="E25" s="102"/>
      <c r="F25" s="102"/>
      <c r="G25" s="89">
        <v>-4.78</v>
      </c>
      <c r="H25" s="86">
        <v>-4.78</v>
      </c>
      <c r="I25" s="86">
        <v>-4.78</v>
      </c>
      <c r="J25" s="86">
        <v>-62.71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24" customHeight="1" x14ac:dyDescent="0.25">
      <c r="A26" s="35"/>
      <c r="B26" s="115" t="s">
        <v>30</v>
      </c>
      <c r="C26" s="116"/>
      <c r="D26" s="116"/>
      <c r="E26" s="116"/>
      <c r="F26" s="117"/>
      <c r="G26" s="94">
        <f>G24+G25</f>
        <v>7.3</v>
      </c>
      <c r="H26" s="94">
        <f t="shared" ref="H26:J26" si="4">H24+H25</f>
        <v>0</v>
      </c>
      <c r="I26" s="94">
        <f t="shared" si="4"/>
        <v>0</v>
      </c>
      <c r="J26" s="94">
        <f t="shared" si="4"/>
        <v>-57.93</v>
      </c>
      <c r="K26" s="93">
        <f>J26/G26*100</f>
        <v>-793.56164383561645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08" t="s">
        <v>31</v>
      </c>
      <c r="C27" s="108"/>
      <c r="D27" s="108"/>
      <c r="E27" s="108"/>
      <c r="F27" s="108"/>
      <c r="G27" s="94">
        <f>G16+G26</f>
        <v>7.3</v>
      </c>
      <c r="H27" s="94">
        <f t="shared" ref="H27:J27" si="5">H16+H26</f>
        <v>0</v>
      </c>
      <c r="I27" s="94">
        <f t="shared" si="5"/>
        <v>0</v>
      </c>
      <c r="J27" s="94">
        <f t="shared" si="5"/>
        <v>1.6763834764788044E-10</v>
      </c>
      <c r="K27" s="93">
        <f>J27/G27*100</f>
        <v>2.2964157212038416E-9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49" ht="15" customHeight="1" x14ac:dyDescent="0.25">
      <c r="B31" s="96" t="s">
        <v>40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49" ht="15" customHeight="1" x14ac:dyDescent="0.25">
      <c r="B32" s="96" t="s">
        <v>27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36.75" customHeight="1" x14ac:dyDescent="0.25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2:12" ht="15" customHeight="1" x14ac:dyDescent="0.25">
      <c r="B34" s="97" t="s">
        <v>41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2" x14ac:dyDescent="0.2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tabSelected="1" zoomScale="90" zoomScaleNormal="90" workbookViewId="0">
      <selection activeCell="K28" sqref="K2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1566413.31</v>
      </c>
      <c r="H10" s="65">
        <f>H11</f>
        <v>1804748</v>
      </c>
      <c r="I10" s="65">
        <f>I11</f>
        <v>1797190</v>
      </c>
      <c r="J10" s="65">
        <f>J11</f>
        <v>1795249.0599999998</v>
      </c>
      <c r="K10" s="69">
        <f t="shared" ref="K10:K18" si="0">(J10*100)/G10</f>
        <v>114.6088997417929</v>
      </c>
      <c r="L10" s="69">
        <f t="shared" ref="L10:L18" si="1">(J10*100)/I10</f>
        <v>99.892001402188953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</f>
        <v>1566413.31</v>
      </c>
      <c r="H11" s="65">
        <f>H12+H15</f>
        <v>1804748</v>
      </c>
      <c r="I11" s="65">
        <f>I12+I15</f>
        <v>1797190</v>
      </c>
      <c r="J11" s="65">
        <f>J12+J15</f>
        <v>1795249.0599999998</v>
      </c>
      <c r="K11" s="65">
        <f t="shared" si="0"/>
        <v>114.6088997417929</v>
      </c>
      <c r="L11" s="65">
        <f t="shared" si="1"/>
        <v>99.892001402188953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63.98</v>
      </c>
      <c r="H12" s="65">
        <f t="shared" si="2"/>
        <v>296.52999999999997</v>
      </c>
      <c r="I12" s="65">
        <f t="shared" si="2"/>
        <v>297</v>
      </c>
      <c r="J12" s="65">
        <f t="shared" si="2"/>
        <v>354.46</v>
      </c>
      <c r="K12" s="65">
        <f t="shared" si="0"/>
        <v>554.01688027508601</v>
      </c>
      <c r="L12" s="65">
        <f t="shared" si="1"/>
        <v>119.34680134680134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63.98</v>
      </c>
      <c r="H13" s="65">
        <f t="shared" si="2"/>
        <v>296.52999999999997</v>
      </c>
      <c r="I13" s="65">
        <f t="shared" si="2"/>
        <v>297</v>
      </c>
      <c r="J13" s="65">
        <f t="shared" si="2"/>
        <v>354.46</v>
      </c>
      <c r="K13" s="65">
        <f t="shared" si="0"/>
        <v>554.01688027508601</v>
      </c>
      <c r="L13" s="65">
        <f t="shared" si="1"/>
        <v>119.34680134680134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63.98</v>
      </c>
      <c r="H14" s="66">
        <v>296.52999999999997</v>
      </c>
      <c r="I14" s="66">
        <v>297</v>
      </c>
      <c r="J14" s="66">
        <v>354.46</v>
      </c>
      <c r="K14" s="66">
        <f t="shared" si="0"/>
        <v>554.01688027508601</v>
      </c>
      <c r="L14" s="66">
        <f t="shared" si="1"/>
        <v>119.34680134680134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G16</f>
        <v>1566349.33</v>
      </c>
      <c r="H15" s="65">
        <f>H16</f>
        <v>1804451.47</v>
      </c>
      <c r="I15" s="65">
        <f>I16</f>
        <v>1796893</v>
      </c>
      <c r="J15" s="65">
        <f>J16</f>
        <v>1794894.5999999999</v>
      </c>
      <c r="K15" s="65">
        <f t="shared" si="0"/>
        <v>114.59095143227086</v>
      </c>
      <c r="L15" s="65">
        <f t="shared" si="1"/>
        <v>99.888785809728233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>G17+G18</f>
        <v>1566349.33</v>
      </c>
      <c r="H16" s="65">
        <f>H17+H18</f>
        <v>1804451.47</v>
      </c>
      <c r="I16" s="65">
        <f>I17+I18</f>
        <v>1796893</v>
      </c>
      <c r="J16" s="65">
        <f>J17+J18</f>
        <v>1794894.5999999999</v>
      </c>
      <c r="K16" s="65">
        <f t="shared" si="0"/>
        <v>114.59095143227086</v>
      </c>
      <c r="L16" s="65">
        <f t="shared" si="1"/>
        <v>99.888785809728233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1563928.61</v>
      </c>
      <c r="H17" s="66">
        <v>1798368.47</v>
      </c>
      <c r="I17" s="66">
        <v>1790810</v>
      </c>
      <c r="J17" s="66">
        <v>1788816.14</v>
      </c>
      <c r="K17" s="66">
        <f t="shared" si="0"/>
        <v>114.37965445238576</v>
      </c>
      <c r="L17" s="66">
        <f t="shared" si="1"/>
        <v>99.888661555385553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66">
        <v>2420.7199999999998</v>
      </c>
      <c r="H18" s="66">
        <v>6083</v>
      </c>
      <c r="I18" s="66">
        <v>6083</v>
      </c>
      <c r="J18" s="66">
        <v>6078.46</v>
      </c>
      <c r="K18" s="66">
        <f t="shared" si="0"/>
        <v>251.10132522555276</v>
      </c>
      <c r="L18" s="66">
        <f t="shared" si="1"/>
        <v>99.925365773467036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G24+G66</f>
        <v>1566413.3099999998</v>
      </c>
      <c r="H23" s="65">
        <f>H24+H66</f>
        <v>1804748</v>
      </c>
      <c r="I23" s="65">
        <f>I24+I66</f>
        <v>1797190</v>
      </c>
      <c r="J23" s="65">
        <f>J24+J66</f>
        <v>1795191.1300000001</v>
      </c>
      <c r="K23" s="70">
        <f t="shared" ref="K23:K54" si="3">(J23*100)/G23</f>
        <v>114.60520148414726</v>
      </c>
      <c r="L23" s="70">
        <f t="shared" ref="L23:L54" si="4">(J23*100)/I23</f>
        <v>99.888778036824149</v>
      </c>
    </row>
    <row r="24" spans="2:12" x14ac:dyDescent="0.25">
      <c r="B24" s="65" t="s">
        <v>71</v>
      </c>
      <c r="C24" s="65"/>
      <c r="D24" s="65"/>
      <c r="E24" s="65"/>
      <c r="F24" s="65" t="s">
        <v>72</v>
      </c>
      <c r="G24" s="65">
        <f>G25+G34+G60</f>
        <v>1563992.5899999999</v>
      </c>
      <c r="H24" s="65">
        <f>H25+H34+H60</f>
        <v>1798665</v>
      </c>
      <c r="I24" s="65">
        <f>I25+I34+I60</f>
        <v>1791107</v>
      </c>
      <c r="J24" s="65">
        <f>J25+J34+J60</f>
        <v>1789112.6700000002</v>
      </c>
      <c r="K24" s="65">
        <f t="shared" si="3"/>
        <v>114.3939352040025</v>
      </c>
      <c r="L24" s="65">
        <f t="shared" si="4"/>
        <v>99.888653776686724</v>
      </c>
    </row>
    <row r="25" spans="2:12" x14ac:dyDescent="0.25">
      <c r="B25" s="65"/>
      <c r="C25" s="65" t="s">
        <v>73</v>
      </c>
      <c r="D25" s="65"/>
      <c r="E25" s="65"/>
      <c r="F25" s="65" t="s">
        <v>74</v>
      </c>
      <c r="G25" s="65">
        <f>G26+G29+G31</f>
        <v>1347974.76</v>
      </c>
      <c r="H25" s="65">
        <f>H26+H29+H31</f>
        <v>1550545</v>
      </c>
      <c r="I25" s="65">
        <f>I26+I29+I31</f>
        <v>1541745</v>
      </c>
      <c r="J25" s="65">
        <f>J26+J29+J31</f>
        <v>1539929.11</v>
      </c>
      <c r="K25" s="65">
        <f t="shared" si="3"/>
        <v>114.24020357769903</v>
      </c>
      <c r="L25" s="65">
        <f t="shared" si="4"/>
        <v>99.882218525112776</v>
      </c>
    </row>
    <row r="26" spans="2:12" x14ac:dyDescent="0.25">
      <c r="B26" s="65"/>
      <c r="C26" s="65"/>
      <c r="D26" s="65" t="s">
        <v>75</v>
      </c>
      <c r="E26" s="65"/>
      <c r="F26" s="65" t="s">
        <v>76</v>
      </c>
      <c r="G26" s="65">
        <f>G27+G28</f>
        <v>1138139.3400000001</v>
      </c>
      <c r="H26" s="65">
        <f>H27+H28</f>
        <v>1261142</v>
      </c>
      <c r="I26" s="65">
        <f>I27+I28</f>
        <v>1260442</v>
      </c>
      <c r="J26" s="65">
        <f>J27+J28</f>
        <v>1260273.1400000001</v>
      </c>
      <c r="K26" s="65">
        <f t="shared" si="3"/>
        <v>110.73100592410768</v>
      </c>
      <c r="L26" s="65">
        <f t="shared" si="4"/>
        <v>99.986603112241596</v>
      </c>
    </row>
    <row r="27" spans="2:12" x14ac:dyDescent="0.25">
      <c r="B27" s="66"/>
      <c r="C27" s="66"/>
      <c r="D27" s="66"/>
      <c r="E27" s="66" t="s">
        <v>77</v>
      </c>
      <c r="F27" s="66" t="s">
        <v>78</v>
      </c>
      <c r="G27" s="66">
        <v>1133897.28</v>
      </c>
      <c r="H27" s="66">
        <v>1257160</v>
      </c>
      <c r="I27" s="66">
        <v>1257560</v>
      </c>
      <c r="J27" s="66">
        <v>1257489.1200000001</v>
      </c>
      <c r="K27" s="66">
        <f t="shared" si="3"/>
        <v>110.89973864299243</v>
      </c>
      <c r="L27" s="66">
        <f t="shared" si="4"/>
        <v>99.994363688412491</v>
      </c>
    </row>
    <row r="28" spans="2:12" x14ac:dyDescent="0.25">
      <c r="B28" s="66"/>
      <c r="C28" s="66"/>
      <c r="D28" s="66"/>
      <c r="E28" s="66" t="s">
        <v>79</v>
      </c>
      <c r="F28" s="66" t="s">
        <v>80</v>
      </c>
      <c r="G28" s="66">
        <v>4242.0600000000004</v>
      </c>
      <c r="H28" s="66">
        <v>3982</v>
      </c>
      <c r="I28" s="66">
        <v>2882</v>
      </c>
      <c r="J28" s="66">
        <v>2784.02</v>
      </c>
      <c r="K28" s="66">
        <f t="shared" si="3"/>
        <v>65.628963286705044</v>
      </c>
      <c r="L28" s="66">
        <f t="shared" si="4"/>
        <v>96.600277585010403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</f>
        <v>22042.42</v>
      </c>
      <c r="H29" s="65">
        <f>H30</f>
        <v>32217</v>
      </c>
      <c r="I29" s="65">
        <f>I30</f>
        <v>29317</v>
      </c>
      <c r="J29" s="65">
        <f>J30</f>
        <v>28257.48</v>
      </c>
      <c r="K29" s="65">
        <f t="shared" si="3"/>
        <v>128.19590589418041</v>
      </c>
      <c r="L29" s="65">
        <f t="shared" si="4"/>
        <v>96.385987652215434</v>
      </c>
    </row>
    <row r="30" spans="2:12" x14ac:dyDescent="0.25">
      <c r="B30" s="66"/>
      <c r="C30" s="66"/>
      <c r="D30" s="66"/>
      <c r="E30" s="66" t="s">
        <v>83</v>
      </c>
      <c r="F30" s="66" t="s">
        <v>82</v>
      </c>
      <c r="G30" s="66">
        <v>22042.42</v>
      </c>
      <c r="H30" s="66">
        <v>32217</v>
      </c>
      <c r="I30" s="66">
        <v>29317</v>
      </c>
      <c r="J30" s="66">
        <v>28257.48</v>
      </c>
      <c r="K30" s="66">
        <f t="shared" si="3"/>
        <v>128.19590589418041</v>
      </c>
      <c r="L30" s="66">
        <f t="shared" si="4"/>
        <v>96.385987652215434</v>
      </c>
    </row>
    <row r="31" spans="2:12" x14ac:dyDescent="0.25">
      <c r="B31" s="65"/>
      <c r="C31" s="65"/>
      <c r="D31" s="65" t="s">
        <v>84</v>
      </c>
      <c r="E31" s="65"/>
      <c r="F31" s="65" t="s">
        <v>85</v>
      </c>
      <c r="G31" s="65">
        <f>G32+G33</f>
        <v>187793</v>
      </c>
      <c r="H31" s="65">
        <f>H32+H33</f>
        <v>257186</v>
      </c>
      <c r="I31" s="65">
        <f>I32+I33</f>
        <v>251986</v>
      </c>
      <c r="J31" s="65">
        <f>J32+J33</f>
        <v>251398.49</v>
      </c>
      <c r="K31" s="65">
        <f t="shared" si="3"/>
        <v>133.8700004792511</v>
      </c>
      <c r="L31" s="65">
        <f t="shared" si="4"/>
        <v>99.766848158231014</v>
      </c>
    </row>
    <row r="32" spans="2:12" x14ac:dyDescent="0.25">
      <c r="B32" s="66"/>
      <c r="C32" s="66"/>
      <c r="D32" s="66"/>
      <c r="E32" s="66" t="s">
        <v>86</v>
      </c>
      <c r="F32" s="66" t="s">
        <v>87</v>
      </c>
      <c r="G32" s="66">
        <v>0</v>
      </c>
      <c r="H32" s="66">
        <v>43998</v>
      </c>
      <c r="I32" s="66">
        <v>43998</v>
      </c>
      <c r="J32" s="66">
        <v>43453.52</v>
      </c>
      <c r="K32" s="66" t="e">
        <f t="shared" si="3"/>
        <v>#DIV/0!</v>
      </c>
      <c r="L32" s="66">
        <f t="shared" si="4"/>
        <v>98.762489204054731</v>
      </c>
    </row>
    <row r="33" spans="2:12" x14ac:dyDescent="0.25">
      <c r="B33" s="66"/>
      <c r="C33" s="66"/>
      <c r="D33" s="66"/>
      <c r="E33" s="66" t="s">
        <v>88</v>
      </c>
      <c r="F33" s="66" t="s">
        <v>89</v>
      </c>
      <c r="G33" s="66">
        <v>187793</v>
      </c>
      <c r="H33" s="66">
        <v>213188</v>
      </c>
      <c r="I33" s="66">
        <v>207988</v>
      </c>
      <c r="J33" s="66">
        <v>207944.97</v>
      </c>
      <c r="K33" s="66">
        <f t="shared" si="3"/>
        <v>110.7309484379077</v>
      </c>
      <c r="L33" s="66">
        <f t="shared" si="4"/>
        <v>99.979311306421522</v>
      </c>
    </row>
    <row r="34" spans="2:12" x14ac:dyDescent="0.25">
      <c r="B34" s="65"/>
      <c r="C34" s="65" t="s">
        <v>90</v>
      </c>
      <c r="D34" s="65"/>
      <c r="E34" s="65"/>
      <c r="F34" s="65" t="s">
        <v>91</v>
      </c>
      <c r="G34" s="65">
        <f>G35+G39+G43+G53+G55</f>
        <v>214982.70000000004</v>
      </c>
      <c r="H34" s="65">
        <f>H35+H39+H43+H53+H55</f>
        <v>222786</v>
      </c>
      <c r="I34" s="65">
        <f>I35+I39+I43+I53+I55</f>
        <v>223456</v>
      </c>
      <c r="J34" s="65">
        <f>J35+J39+J43+J53+J55</f>
        <v>223452.36</v>
      </c>
      <c r="K34" s="65">
        <f t="shared" si="3"/>
        <v>103.93969375210189</v>
      </c>
      <c r="L34" s="65">
        <f t="shared" si="4"/>
        <v>99.998371043963914</v>
      </c>
    </row>
    <row r="35" spans="2:12" x14ac:dyDescent="0.25">
      <c r="B35" s="65"/>
      <c r="C35" s="65"/>
      <c r="D35" s="65" t="s">
        <v>92</v>
      </c>
      <c r="E35" s="65"/>
      <c r="F35" s="65" t="s">
        <v>93</v>
      </c>
      <c r="G35" s="65">
        <f>G36+G37+G38</f>
        <v>21594.5</v>
      </c>
      <c r="H35" s="65">
        <f>H36+H37+H38</f>
        <v>26810</v>
      </c>
      <c r="I35" s="65">
        <f>I36+I37+I38</f>
        <v>22633</v>
      </c>
      <c r="J35" s="65">
        <f>J36+J37+J38</f>
        <v>22632.059999999998</v>
      </c>
      <c r="K35" s="65">
        <f t="shared" si="3"/>
        <v>104.80474194818125</v>
      </c>
      <c r="L35" s="65">
        <f t="shared" si="4"/>
        <v>99.995846772411966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6105.25</v>
      </c>
      <c r="H36" s="66">
        <v>7963</v>
      </c>
      <c r="I36" s="66">
        <v>7180</v>
      </c>
      <c r="J36" s="66">
        <v>7180</v>
      </c>
      <c r="K36" s="66">
        <f t="shared" si="3"/>
        <v>117.60370173211581</v>
      </c>
      <c r="L36" s="66">
        <f t="shared" si="4"/>
        <v>100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14799.09</v>
      </c>
      <c r="H37" s="66">
        <v>17918</v>
      </c>
      <c r="I37" s="66">
        <v>14524</v>
      </c>
      <c r="J37" s="66">
        <v>14523.06</v>
      </c>
      <c r="K37" s="66">
        <f t="shared" si="3"/>
        <v>98.134817748929152</v>
      </c>
      <c r="L37" s="66">
        <f t="shared" si="4"/>
        <v>99.993527953731757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690.16</v>
      </c>
      <c r="H38" s="66">
        <v>929</v>
      </c>
      <c r="I38" s="66">
        <v>929</v>
      </c>
      <c r="J38" s="66">
        <v>929</v>
      </c>
      <c r="K38" s="66">
        <f t="shared" si="3"/>
        <v>134.60646806537616</v>
      </c>
      <c r="L38" s="66">
        <f t="shared" si="4"/>
        <v>100</v>
      </c>
    </row>
    <row r="39" spans="2:12" x14ac:dyDescent="0.25">
      <c r="B39" s="65"/>
      <c r="C39" s="65"/>
      <c r="D39" s="65" t="s">
        <v>100</v>
      </c>
      <c r="E39" s="65"/>
      <c r="F39" s="65" t="s">
        <v>101</v>
      </c>
      <c r="G39" s="65">
        <f>G40+G41+G42</f>
        <v>44845.850000000006</v>
      </c>
      <c r="H39" s="65">
        <f>H40+H41+H42</f>
        <v>41794</v>
      </c>
      <c r="I39" s="65">
        <f>I40+I41+I42</f>
        <v>41505</v>
      </c>
      <c r="J39" s="65">
        <f>J40+J41+J42</f>
        <v>41504.35</v>
      </c>
      <c r="K39" s="65">
        <f t="shared" si="3"/>
        <v>92.548920357179085</v>
      </c>
      <c r="L39" s="65">
        <f t="shared" si="4"/>
        <v>99.998433923623665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13589.62</v>
      </c>
      <c r="H40" s="66">
        <v>14865</v>
      </c>
      <c r="I40" s="66">
        <v>14897</v>
      </c>
      <c r="J40" s="66">
        <v>14896.53</v>
      </c>
      <c r="K40" s="66">
        <f t="shared" si="3"/>
        <v>109.61697236567321</v>
      </c>
      <c r="L40" s="66">
        <f t="shared" si="4"/>
        <v>99.99684500234946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30526.25</v>
      </c>
      <c r="H41" s="66">
        <v>26000</v>
      </c>
      <c r="I41" s="66">
        <v>26000</v>
      </c>
      <c r="J41" s="66">
        <v>26000</v>
      </c>
      <c r="K41" s="66">
        <f t="shared" si="3"/>
        <v>85.172597354735672</v>
      </c>
      <c r="L41" s="66">
        <f t="shared" si="4"/>
        <v>100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729.98</v>
      </c>
      <c r="H42" s="66">
        <v>929</v>
      </c>
      <c r="I42" s="66">
        <v>608</v>
      </c>
      <c r="J42" s="66">
        <v>607.82000000000005</v>
      </c>
      <c r="K42" s="66">
        <f t="shared" si="3"/>
        <v>83.265294939587392</v>
      </c>
      <c r="L42" s="66">
        <f t="shared" si="4"/>
        <v>99.970394736842124</v>
      </c>
    </row>
    <row r="43" spans="2:12" x14ac:dyDescent="0.25">
      <c r="B43" s="65"/>
      <c r="C43" s="65"/>
      <c r="D43" s="65" t="s">
        <v>108</v>
      </c>
      <c r="E43" s="65"/>
      <c r="F43" s="65" t="s">
        <v>109</v>
      </c>
      <c r="G43" s="65">
        <f>G44+G45+G46+G47+G48+G49+G50+G51+G52</f>
        <v>143445.61000000002</v>
      </c>
      <c r="H43" s="65">
        <f>H44+H45+H46+H47+H48+H49+H50+H51+H52</f>
        <v>147839</v>
      </c>
      <c r="I43" s="65">
        <f>I44+I45+I46+I47+I48+I49+I50+I51+I52</f>
        <v>151989</v>
      </c>
      <c r="J43" s="65">
        <f>J44+J45+J46+J47+J48+J49+J50+J51+J52</f>
        <v>151988.66999999998</v>
      </c>
      <c r="K43" s="65">
        <f t="shared" si="3"/>
        <v>105.95560923753607</v>
      </c>
      <c r="L43" s="65">
        <f t="shared" si="4"/>
        <v>99.999782879024124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20173.87</v>
      </c>
      <c r="H44" s="66">
        <v>19908</v>
      </c>
      <c r="I44" s="66">
        <v>19908</v>
      </c>
      <c r="J44" s="66">
        <v>19908</v>
      </c>
      <c r="K44" s="66">
        <f t="shared" si="3"/>
        <v>98.682107101909551</v>
      </c>
      <c r="L44" s="66">
        <f t="shared" si="4"/>
        <v>100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9025.15</v>
      </c>
      <c r="H45" s="66">
        <v>4963</v>
      </c>
      <c r="I45" s="66">
        <v>4963</v>
      </c>
      <c r="J45" s="66">
        <v>4963</v>
      </c>
      <c r="K45" s="66">
        <f t="shared" si="3"/>
        <v>54.990775776579895</v>
      </c>
      <c r="L45" s="66">
        <f t="shared" si="4"/>
        <v>100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862.7</v>
      </c>
      <c r="H46" s="66">
        <v>929</v>
      </c>
      <c r="I46" s="66">
        <v>929</v>
      </c>
      <c r="J46" s="66">
        <v>929</v>
      </c>
      <c r="K46" s="66">
        <f t="shared" si="3"/>
        <v>107.68517445230091</v>
      </c>
      <c r="L46" s="66">
        <f t="shared" si="4"/>
        <v>100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4910.74</v>
      </c>
      <c r="H47" s="66">
        <v>5014</v>
      </c>
      <c r="I47" s="66">
        <v>5014</v>
      </c>
      <c r="J47" s="66">
        <v>5014</v>
      </c>
      <c r="K47" s="66">
        <f t="shared" si="3"/>
        <v>102.10273808020787</v>
      </c>
      <c r="L47" s="66">
        <f t="shared" si="4"/>
        <v>100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3993.75</v>
      </c>
      <c r="H48" s="66">
        <v>3982</v>
      </c>
      <c r="I48" s="66">
        <v>3982</v>
      </c>
      <c r="J48" s="66">
        <v>3982</v>
      </c>
      <c r="K48" s="66">
        <f t="shared" si="3"/>
        <v>99.70579029733959</v>
      </c>
      <c r="L48" s="66">
        <f t="shared" si="4"/>
        <v>100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1260.8699999999999</v>
      </c>
      <c r="H49" s="66">
        <v>2018</v>
      </c>
      <c r="I49" s="66">
        <v>1750</v>
      </c>
      <c r="J49" s="66">
        <v>1749.88</v>
      </c>
      <c r="K49" s="66">
        <f t="shared" si="3"/>
        <v>138.78353835050402</v>
      </c>
      <c r="L49" s="66">
        <f t="shared" si="4"/>
        <v>99.993142857142857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67025.02</v>
      </c>
      <c r="H50" s="66">
        <v>73627</v>
      </c>
      <c r="I50" s="66">
        <v>78143</v>
      </c>
      <c r="J50" s="66">
        <v>78142.789999999994</v>
      </c>
      <c r="K50" s="66">
        <f t="shared" si="3"/>
        <v>116.587492252893</v>
      </c>
      <c r="L50" s="66">
        <f t="shared" si="4"/>
        <v>99.999731261917248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278.72000000000003</v>
      </c>
      <c r="H51" s="66">
        <v>398</v>
      </c>
      <c r="I51" s="66">
        <v>300</v>
      </c>
      <c r="J51" s="66">
        <v>300</v>
      </c>
      <c r="K51" s="66">
        <f t="shared" si="3"/>
        <v>107.6349024110218</v>
      </c>
      <c r="L51" s="66">
        <f t="shared" si="4"/>
        <v>100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35914.79</v>
      </c>
      <c r="H52" s="66">
        <v>37000</v>
      </c>
      <c r="I52" s="66">
        <v>37000</v>
      </c>
      <c r="J52" s="66">
        <v>37000</v>
      </c>
      <c r="K52" s="66">
        <f t="shared" si="3"/>
        <v>103.02162423892774</v>
      </c>
      <c r="L52" s="66">
        <f t="shared" si="4"/>
        <v>100</v>
      </c>
    </row>
    <row r="53" spans="2:12" x14ac:dyDescent="0.25">
      <c r="B53" s="65"/>
      <c r="C53" s="65"/>
      <c r="D53" s="65" t="s">
        <v>128</v>
      </c>
      <c r="E53" s="65"/>
      <c r="F53" s="65" t="s">
        <v>129</v>
      </c>
      <c r="G53" s="65">
        <f>G54</f>
        <v>995.42</v>
      </c>
      <c r="H53" s="65">
        <f>H54</f>
        <v>1062</v>
      </c>
      <c r="I53" s="65">
        <f>I54</f>
        <v>900</v>
      </c>
      <c r="J53" s="65">
        <f>J54</f>
        <v>900</v>
      </c>
      <c r="K53" s="65">
        <f t="shared" si="3"/>
        <v>90.414096562255139</v>
      </c>
      <c r="L53" s="65">
        <f t="shared" si="4"/>
        <v>100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995.42</v>
      </c>
      <c r="H54" s="66">
        <v>1062</v>
      </c>
      <c r="I54" s="66">
        <v>900</v>
      </c>
      <c r="J54" s="66">
        <v>900</v>
      </c>
      <c r="K54" s="66">
        <f t="shared" si="3"/>
        <v>90.414096562255139</v>
      </c>
      <c r="L54" s="66">
        <f t="shared" si="4"/>
        <v>100</v>
      </c>
    </row>
    <row r="55" spans="2:12" x14ac:dyDescent="0.25">
      <c r="B55" s="65"/>
      <c r="C55" s="65"/>
      <c r="D55" s="65" t="s">
        <v>132</v>
      </c>
      <c r="E55" s="65"/>
      <c r="F55" s="65" t="s">
        <v>133</v>
      </c>
      <c r="G55" s="65">
        <f>G56+G57+G58+G59</f>
        <v>4101.32</v>
      </c>
      <c r="H55" s="65">
        <f>H56+H57+H58+H59</f>
        <v>5281</v>
      </c>
      <c r="I55" s="65">
        <f>I56+I57+I58+I59</f>
        <v>6429</v>
      </c>
      <c r="J55" s="65">
        <f>J56+J57+J58+J59</f>
        <v>6427.2800000000007</v>
      </c>
      <c r="K55" s="65">
        <f t="shared" ref="K55:K71" si="5">(J55*100)/G55</f>
        <v>156.7124730574547</v>
      </c>
      <c r="L55" s="65">
        <f t="shared" ref="L55:L71" si="6">(J55*100)/I55</f>
        <v>99.973246228029254</v>
      </c>
    </row>
    <row r="56" spans="2:12" x14ac:dyDescent="0.25">
      <c r="B56" s="66"/>
      <c r="C56" s="66"/>
      <c r="D56" s="66"/>
      <c r="E56" s="66" t="s">
        <v>134</v>
      </c>
      <c r="F56" s="66" t="s">
        <v>135</v>
      </c>
      <c r="G56" s="66">
        <v>457.89</v>
      </c>
      <c r="H56" s="66">
        <v>464</v>
      </c>
      <c r="I56" s="66">
        <v>433</v>
      </c>
      <c r="J56" s="66">
        <v>432.19</v>
      </c>
      <c r="K56" s="66">
        <f t="shared" si="5"/>
        <v>94.387298259407288</v>
      </c>
      <c r="L56" s="66">
        <f t="shared" si="6"/>
        <v>99.812933025404163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398.17</v>
      </c>
      <c r="H57" s="66">
        <v>398</v>
      </c>
      <c r="I57" s="66">
        <v>398</v>
      </c>
      <c r="J57" s="66">
        <v>398</v>
      </c>
      <c r="K57" s="66">
        <f t="shared" si="5"/>
        <v>99.957304668860033</v>
      </c>
      <c r="L57" s="66">
        <f t="shared" si="6"/>
        <v>100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1494.13</v>
      </c>
      <c r="H58" s="66">
        <v>1792</v>
      </c>
      <c r="I58" s="66">
        <v>1671</v>
      </c>
      <c r="J58" s="66">
        <v>1670.75</v>
      </c>
      <c r="K58" s="66">
        <f t="shared" si="5"/>
        <v>111.82092588998279</v>
      </c>
      <c r="L58" s="66">
        <f t="shared" si="6"/>
        <v>99.985038898862953</v>
      </c>
    </row>
    <row r="59" spans="2:12" x14ac:dyDescent="0.25">
      <c r="B59" s="66"/>
      <c r="C59" s="66"/>
      <c r="D59" s="66"/>
      <c r="E59" s="66" t="s">
        <v>140</v>
      </c>
      <c r="F59" s="66" t="s">
        <v>133</v>
      </c>
      <c r="G59" s="66">
        <v>1751.13</v>
      </c>
      <c r="H59" s="66">
        <v>2627</v>
      </c>
      <c r="I59" s="66">
        <v>3927</v>
      </c>
      <c r="J59" s="66">
        <v>3926.34</v>
      </c>
      <c r="K59" s="66">
        <f t="shared" si="5"/>
        <v>224.21750526802691</v>
      </c>
      <c r="L59" s="66">
        <f t="shared" si="6"/>
        <v>99.983193277310917</v>
      </c>
    </row>
    <row r="60" spans="2:12" x14ac:dyDescent="0.25">
      <c r="B60" s="65"/>
      <c r="C60" s="65" t="s">
        <v>141</v>
      </c>
      <c r="D60" s="65"/>
      <c r="E60" s="65"/>
      <c r="F60" s="65" t="s">
        <v>142</v>
      </c>
      <c r="G60" s="65">
        <f>G61+G63</f>
        <v>1035.1300000000001</v>
      </c>
      <c r="H60" s="65">
        <f>H61+H63</f>
        <v>25334</v>
      </c>
      <c r="I60" s="65">
        <f>I61+I63</f>
        <v>25906</v>
      </c>
      <c r="J60" s="65">
        <f>J61+J63</f>
        <v>25731.200000000001</v>
      </c>
      <c r="K60" s="65">
        <f t="shared" si="5"/>
        <v>2485.7940548530132</v>
      </c>
      <c r="L60" s="65">
        <f t="shared" si="6"/>
        <v>99.325252837180571</v>
      </c>
    </row>
    <row r="61" spans="2:12" x14ac:dyDescent="0.25">
      <c r="B61" s="65"/>
      <c r="C61" s="65"/>
      <c r="D61" s="65" t="s">
        <v>143</v>
      </c>
      <c r="E61" s="65"/>
      <c r="F61" s="65" t="s">
        <v>144</v>
      </c>
      <c r="G61" s="65">
        <f>G62</f>
        <v>0</v>
      </c>
      <c r="H61" s="65">
        <f>H62</f>
        <v>847</v>
      </c>
      <c r="I61" s="65">
        <f>I62</f>
        <v>819</v>
      </c>
      <c r="J61" s="65">
        <f>J62</f>
        <v>731.18</v>
      </c>
      <c r="K61" s="65" t="e">
        <f t="shared" si="5"/>
        <v>#DIV/0!</v>
      </c>
      <c r="L61" s="65">
        <f t="shared" si="6"/>
        <v>89.27716727716728</v>
      </c>
    </row>
    <row r="62" spans="2:12" x14ac:dyDescent="0.25">
      <c r="B62" s="66"/>
      <c r="C62" s="66"/>
      <c r="D62" s="66"/>
      <c r="E62" s="66" t="s">
        <v>145</v>
      </c>
      <c r="F62" s="66" t="s">
        <v>146</v>
      </c>
      <c r="G62" s="66">
        <v>0</v>
      </c>
      <c r="H62" s="66">
        <v>847</v>
      </c>
      <c r="I62" s="66">
        <v>819</v>
      </c>
      <c r="J62" s="66">
        <v>731.18</v>
      </c>
      <c r="K62" s="66" t="e">
        <f t="shared" si="5"/>
        <v>#DIV/0!</v>
      </c>
      <c r="L62" s="66">
        <f t="shared" si="6"/>
        <v>89.27716727716728</v>
      </c>
    </row>
    <row r="63" spans="2:12" x14ac:dyDescent="0.25">
      <c r="B63" s="65"/>
      <c r="C63" s="65"/>
      <c r="D63" s="65" t="s">
        <v>147</v>
      </c>
      <c r="E63" s="65"/>
      <c r="F63" s="65" t="s">
        <v>148</v>
      </c>
      <c r="G63" s="65">
        <f>G64+G65</f>
        <v>1035.1300000000001</v>
      </c>
      <c r="H63" s="65">
        <f>H64+H65</f>
        <v>24487</v>
      </c>
      <c r="I63" s="65">
        <f>I64+I65</f>
        <v>25087</v>
      </c>
      <c r="J63" s="65">
        <f>J64+J65</f>
        <v>25000.02</v>
      </c>
      <c r="K63" s="65">
        <f t="shared" si="5"/>
        <v>2415.1575164472092</v>
      </c>
      <c r="L63" s="65">
        <f t="shared" si="6"/>
        <v>99.653286562761593</v>
      </c>
    </row>
    <row r="64" spans="2:12" x14ac:dyDescent="0.25">
      <c r="B64" s="66"/>
      <c r="C64" s="66"/>
      <c r="D64" s="66"/>
      <c r="E64" s="66" t="s">
        <v>149</v>
      </c>
      <c r="F64" s="66" t="s">
        <v>150</v>
      </c>
      <c r="G64" s="66">
        <v>530.89</v>
      </c>
      <c r="H64" s="66">
        <v>597</v>
      </c>
      <c r="I64" s="66">
        <v>847</v>
      </c>
      <c r="J64" s="66">
        <v>766.8</v>
      </c>
      <c r="K64" s="66">
        <f t="shared" si="5"/>
        <v>144.43670063478311</v>
      </c>
      <c r="L64" s="66">
        <f t="shared" si="6"/>
        <v>90.531286894923255</v>
      </c>
    </row>
    <row r="65" spans="2:12" x14ac:dyDescent="0.25">
      <c r="B65" s="66"/>
      <c r="C65" s="66"/>
      <c r="D65" s="66"/>
      <c r="E65" s="66" t="s">
        <v>151</v>
      </c>
      <c r="F65" s="66" t="s">
        <v>152</v>
      </c>
      <c r="G65" s="66">
        <v>504.24</v>
      </c>
      <c r="H65" s="66">
        <v>23890</v>
      </c>
      <c r="I65" s="66">
        <v>24240</v>
      </c>
      <c r="J65" s="66">
        <v>24233.22</v>
      </c>
      <c r="K65" s="66">
        <f t="shared" si="5"/>
        <v>4805.8900523560205</v>
      </c>
      <c r="L65" s="66">
        <f t="shared" si="6"/>
        <v>99.972029702970303</v>
      </c>
    </row>
    <row r="66" spans="2:12" x14ac:dyDescent="0.25">
      <c r="B66" s="65" t="s">
        <v>153</v>
      </c>
      <c r="C66" s="65"/>
      <c r="D66" s="65"/>
      <c r="E66" s="65"/>
      <c r="F66" s="65" t="s">
        <v>154</v>
      </c>
      <c r="G66" s="65">
        <f>G67</f>
        <v>2420.7199999999998</v>
      </c>
      <c r="H66" s="65">
        <f>H67</f>
        <v>6083</v>
      </c>
      <c r="I66" s="65">
        <f>I67</f>
        <v>6083</v>
      </c>
      <c r="J66" s="65">
        <f>J67</f>
        <v>6078.4600000000009</v>
      </c>
      <c r="K66" s="65">
        <f t="shared" si="5"/>
        <v>251.10132522555278</v>
      </c>
      <c r="L66" s="65">
        <f t="shared" si="6"/>
        <v>99.925365773467064</v>
      </c>
    </row>
    <row r="67" spans="2:12" x14ac:dyDescent="0.25">
      <c r="B67" s="65"/>
      <c r="C67" s="65" t="s">
        <v>155</v>
      </c>
      <c r="D67" s="65"/>
      <c r="E67" s="65"/>
      <c r="F67" s="65" t="s">
        <v>156</v>
      </c>
      <c r="G67" s="65">
        <f>G68+G70</f>
        <v>2420.7199999999998</v>
      </c>
      <c r="H67" s="65">
        <f>H68+H70</f>
        <v>6083</v>
      </c>
      <c r="I67" s="65">
        <f>I68+I70</f>
        <v>6083</v>
      </c>
      <c r="J67" s="65">
        <f>J68+J70</f>
        <v>6078.4600000000009</v>
      </c>
      <c r="K67" s="65">
        <f t="shared" si="5"/>
        <v>251.10132522555278</v>
      </c>
      <c r="L67" s="65">
        <f t="shared" si="6"/>
        <v>99.925365773467064</v>
      </c>
    </row>
    <row r="68" spans="2:12" x14ac:dyDescent="0.25">
      <c r="B68" s="65"/>
      <c r="C68" s="65"/>
      <c r="D68" s="65" t="s">
        <v>157</v>
      </c>
      <c r="E68" s="65"/>
      <c r="F68" s="65" t="s">
        <v>158</v>
      </c>
      <c r="G68" s="65">
        <f>G69</f>
        <v>0</v>
      </c>
      <c r="H68" s="65">
        <f>H69</f>
        <v>1796</v>
      </c>
      <c r="I68" s="65">
        <f>I69</f>
        <v>1796</v>
      </c>
      <c r="J68" s="65">
        <f>J69</f>
        <v>1795.44</v>
      </c>
      <c r="K68" s="65" t="e">
        <f t="shared" si="5"/>
        <v>#DIV/0!</v>
      </c>
      <c r="L68" s="65">
        <f t="shared" si="6"/>
        <v>99.968819599109125</v>
      </c>
    </row>
    <row r="69" spans="2:12" x14ac:dyDescent="0.25">
      <c r="B69" s="66"/>
      <c r="C69" s="66"/>
      <c r="D69" s="66"/>
      <c r="E69" s="66" t="s">
        <v>159</v>
      </c>
      <c r="F69" s="66" t="s">
        <v>160</v>
      </c>
      <c r="G69" s="66">
        <v>0</v>
      </c>
      <c r="H69" s="66">
        <v>1796</v>
      </c>
      <c r="I69" s="66">
        <v>1796</v>
      </c>
      <c r="J69" s="66">
        <v>1795.44</v>
      </c>
      <c r="K69" s="66" t="e">
        <f t="shared" si="5"/>
        <v>#DIV/0!</v>
      </c>
      <c r="L69" s="66">
        <f t="shared" si="6"/>
        <v>99.968819599109125</v>
      </c>
    </row>
    <row r="70" spans="2:12" x14ac:dyDescent="0.25">
      <c r="B70" s="65"/>
      <c r="C70" s="65"/>
      <c r="D70" s="65" t="s">
        <v>161</v>
      </c>
      <c r="E70" s="65"/>
      <c r="F70" s="65" t="s">
        <v>162</v>
      </c>
      <c r="G70" s="65">
        <f>G71</f>
        <v>2420.7199999999998</v>
      </c>
      <c r="H70" s="65">
        <f>H71</f>
        <v>4287</v>
      </c>
      <c r="I70" s="65">
        <f>I71</f>
        <v>4287</v>
      </c>
      <c r="J70" s="65">
        <f>J71</f>
        <v>4283.0200000000004</v>
      </c>
      <c r="K70" s="65">
        <f t="shared" si="5"/>
        <v>176.93165669718104</v>
      </c>
      <c r="L70" s="65">
        <f t="shared" si="6"/>
        <v>99.907161184977852</v>
      </c>
    </row>
    <row r="71" spans="2:12" x14ac:dyDescent="0.25">
      <c r="B71" s="66"/>
      <c r="C71" s="66"/>
      <c r="D71" s="66"/>
      <c r="E71" s="66" t="s">
        <v>163</v>
      </c>
      <c r="F71" s="66" t="s">
        <v>164</v>
      </c>
      <c r="G71" s="66">
        <v>2420.7199999999998</v>
      </c>
      <c r="H71" s="66">
        <v>4287</v>
      </c>
      <c r="I71" s="66">
        <v>4287</v>
      </c>
      <c r="J71" s="66">
        <v>4283.0200000000004</v>
      </c>
      <c r="K71" s="66">
        <f t="shared" si="5"/>
        <v>176.93165669718104</v>
      </c>
      <c r="L71" s="66">
        <f t="shared" si="6"/>
        <v>99.907161184977852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B2" sqref="B2:H1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1566413.31</v>
      </c>
      <c r="D6" s="71">
        <f>D7+D9</f>
        <v>1804748</v>
      </c>
      <c r="E6" s="71">
        <f>E7+E9</f>
        <v>1797190</v>
      </c>
      <c r="F6" s="71">
        <f>F7+F9</f>
        <v>1795249.06</v>
      </c>
      <c r="G6" s="72">
        <f t="shared" ref="G6:G15" si="0">(F6*100)/C6</f>
        <v>114.60889974179292</v>
      </c>
      <c r="H6" s="72">
        <f t="shared" ref="H6:H15" si="1">(F6*100)/E6</f>
        <v>99.892001402188967</v>
      </c>
    </row>
    <row r="7" spans="1:8" x14ac:dyDescent="0.25">
      <c r="A7"/>
      <c r="B7" s="8" t="s">
        <v>165</v>
      </c>
      <c r="C7" s="71">
        <f>C8</f>
        <v>1566349.33</v>
      </c>
      <c r="D7" s="71">
        <f>D8</f>
        <v>1804451.47</v>
      </c>
      <c r="E7" s="71">
        <f>E8</f>
        <v>1796893</v>
      </c>
      <c r="F7" s="71">
        <f>F8</f>
        <v>1794894.6</v>
      </c>
      <c r="G7" s="72">
        <f t="shared" si="0"/>
        <v>114.59095143227086</v>
      </c>
      <c r="H7" s="72">
        <f t="shared" si="1"/>
        <v>99.888785809728233</v>
      </c>
    </row>
    <row r="8" spans="1:8" x14ac:dyDescent="0.25">
      <c r="A8"/>
      <c r="B8" s="16" t="s">
        <v>166</v>
      </c>
      <c r="C8" s="73">
        <v>1566349.33</v>
      </c>
      <c r="D8" s="73">
        <v>1804451.47</v>
      </c>
      <c r="E8" s="73">
        <v>1796893</v>
      </c>
      <c r="F8" s="74">
        <v>1794894.6</v>
      </c>
      <c r="G8" s="70">
        <f t="shared" si="0"/>
        <v>114.59095143227086</v>
      </c>
      <c r="H8" s="70">
        <f t="shared" si="1"/>
        <v>99.888785809728233</v>
      </c>
    </row>
    <row r="9" spans="1:8" x14ac:dyDescent="0.25">
      <c r="A9"/>
      <c r="B9" s="8" t="s">
        <v>167</v>
      </c>
      <c r="C9" s="71">
        <f>C10</f>
        <v>63.98</v>
      </c>
      <c r="D9" s="71">
        <f>D10</f>
        <v>296.52999999999997</v>
      </c>
      <c r="E9" s="71">
        <f>E10</f>
        <v>297</v>
      </c>
      <c r="F9" s="71">
        <f>F10</f>
        <v>354.46</v>
      </c>
      <c r="G9" s="72">
        <f t="shared" si="0"/>
        <v>554.01688027508601</v>
      </c>
      <c r="H9" s="72">
        <f t="shared" si="1"/>
        <v>119.34680134680134</v>
      </c>
    </row>
    <row r="10" spans="1:8" x14ac:dyDescent="0.25">
      <c r="A10"/>
      <c r="B10" s="16" t="s">
        <v>168</v>
      </c>
      <c r="C10" s="73">
        <v>63.98</v>
      </c>
      <c r="D10" s="73">
        <v>296.52999999999997</v>
      </c>
      <c r="E10" s="73">
        <v>297</v>
      </c>
      <c r="F10" s="74">
        <v>354.46</v>
      </c>
      <c r="G10" s="70">
        <f t="shared" si="0"/>
        <v>554.01688027508601</v>
      </c>
      <c r="H10" s="70">
        <f t="shared" si="1"/>
        <v>119.34680134680134</v>
      </c>
    </row>
    <row r="11" spans="1:8" x14ac:dyDescent="0.25">
      <c r="B11" s="8" t="s">
        <v>33</v>
      </c>
      <c r="C11" s="75">
        <f>C12+C14</f>
        <v>1566413.31</v>
      </c>
      <c r="D11" s="75">
        <f>D12+D14</f>
        <v>1804748</v>
      </c>
      <c r="E11" s="75">
        <f>E12+E14</f>
        <v>1797190</v>
      </c>
      <c r="F11" s="75">
        <f>F12+F14</f>
        <v>1795191.1300000001</v>
      </c>
      <c r="G11" s="72">
        <f t="shared" si="0"/>
        <v>114.60520148414724</v>
      </c>
      <c r="H11" s="72">
        <f t="shared" si="1"/>
        <v>99.888778036824149</v>
      </c>
    </row>
    <row r="12" spans="1:8" x14ac:dyDescent="0.25">
      <c r="A12"/>
      <c r="B12" s="8" t="s">
        <v>165</v>
      </c>
      <c r="C12" s="75">
        <f>C13</f>
        <v>1566349.33</v>
      </c>
      <c r="D12" s="75">
        <f>D13</f>
        <v>1804483</v>
      </c>
      <c r="E12" s="75">
        <f>E13</f>
        <v>1796893</v>
      </c>
      <c r="F12" s="75">
        <f>F13</f>
        <v>1794894.6</v>
      </c>
      <c r="G12" s="72">
        <f t="shared" si="0"/>
        <v>114.59095143227086</v>
      </c>
      <c r="H12" s="72">
        <f t="shared" si="1"/>
        <v>99.888785809728233</v>
      </c>
    </row>
    <row r="13" spans="1:8" x14ac:dyDescent="0.25">
      <c r="A13"/>
      <c r="B13" s="16" t="s">
        <v>166</v>
      </c>
      <c r="C13" s="73">
        <v>1566349.33</v>
      </c>
      <c r="D13" s="73">
        <v>1804483</v>
      </c>
      <c r="E13" s="76">
        <v>1796893</v>
      </c>
      <c r="F13" s="74">
        <v>1794894.6</v>
      </c>
      <c r="G13" s="70">
        <f t="shared" si="0"/>
        <v>114.59095143227086</v>
      </c>
      <c r="H13" s="70">
        <f t="shared" si="1"/>
        <v>99.888785809728233</v>
      </c>
    </row>
    <row r="14" spans="1:8" x14ac:dyDescent="0.25">
      <c r="A14"/>
      <c r="B14" s="8" t="s">
        <v>167</v>
      </c>
      <c r="C14" s="75">
        <f>C15</f>
        <v>63.98</v>
      </c>
      <c r="D14" s="75">
        <f>D15</f>
        <v>265</v>
      </c>
      <c r="E14" s="75">
        <f>E15</f>
        <v>297</v>
      </c>
      <c r="F14" s="75">
        <f>F15</f>
        <v>296.52999999999997</v>
      </c>
      <c r="G14" s="72">
        <f t="shared" si="0"/>
        <v>463.47296030009375</v>
      </c>
      <c r="H14" s="72">
        <f t="shared" si="1"/>
        <v>99.841750841750823</v>
      </c>
    </row>
    <row r="15" spans="1:8" x14ac:dyDescent="0.25">
      <c r="A15"/>
      <c r="B15" s="16" t="s">
        <v>168</v>
      </c>
      <c r="C15" s="73">
        <v>63.98</v>
      </c>
      <c r="D15" s="73">
        <v>265</v>
      </c>
      <c r="E15" s="76">
        <v>297</v>
      </c>
      <c r="F15" s="74">
        <v>296.52999999999997</v>
      </c>
      <c r="G15" s="70">
        <f t="shared" si="0"/>
        <v>463.47296030009375</v>
      </c>
      <c r="H15" s="70">
        <f t="shared" si="1"/>
        <v>99.841750841750823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2" sqref="B2:H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1566413.31</v>
      </c>
      <c r="D6" s="75">
        <f t="shared" si="0"/>
        <v>1804748</v>
      </c>
      <c r="E6" s="75">
        <f t="shared" si="0"/>
        <v>1797190</v>
      </c>
      <c r="F6" s="75">
        <f t="shared" si="0"/>
        <v>1795191.13</v>
      </c>
      <c r="G6" s="70">
        <f>(F6*100)/C6</f>
        <v>114.60520148414724</v>
      </c>
      <c r="H6" s="70">
        <f>(F6*100)/E6</f>
        <v>99.888778036824149</v>
      </c>
    </row>
    <row r="7" spans="2:8" x14ac:dyDescent="0.25">
      <c r="B7" s="8" t="s">
        <v>169</v>
      </c>
      <c r="C7" s="75">
        <f t="shared" si="0"/>
        <v>1566413.31</v>
      </c>
      <c r="D7" s="75">
        <f t="shared" si="0"/>
        <v>1804748</v>
      </c>
      <c r="E7" s="75">
        <f t="shared" si="0"/>
        <v>1797190</v>
      </c>
      <c r="F7" s="75">
        <f t="shared" si="0"/>
        <v>1795191.13</v>
      </c>
      <c r="G7" s="70">
        <f>(F7*100)/C7</f>
        <v>114.60520148414724</v>
      </c>
      <c r="H7" s="70">
        <f>(F7*100)/E7</f>
        <v>99.888778036824149</v>
      </c>
    </row>
    <row r="8" spans="2:8" x14ac:dyDescent="0.25">
      <c r="B8" s="11" t="s">
        <v>170</v>
      </c>
      <c r="C8" s="73">
        <v>1566413.31</v>
      </c>
      <c r="D8" s="73">
        <v>1804748</v>
      </c>
      <c r="E8" s="73">
        <v>1797190</v>
      </c>
      <c r="F8" s="74">
        <v>1795191.13</v>
      </c>
      <c r="G8" s="70">
        <f>(F8*100)/C8</f>
        <v>114.60520148414724</v>
      </c>
      <c r="H8" s="70">
        <f>(F8*100)/E8</f>
        <v>99.888778036824149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I40" sqref="I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topLeftCell="A34" zoomScaleNormal="100" workbookViewId="0">
      <selection activeCell="M50" sqref="M50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171</v>
      </c>
      <c r="C1" s="39"/>
    </row>
    <row r="2" spans="1:6" ht="15" customHeight="1" x14ac:dyDescent="0.2">
      <c r="A2" s="41" t="s">
        <v>35</v>
      </c>
      <c r="B2" s="42" t="s">
        <v>172</v>
      </c>
      <c r="C2" s="39"/>
    </row>
    <row r="3" spans="1:6" s="39" customFormat="1" ht="43.5" customHeight="1" x14ac:dyDescent="0.2">
      <c r="A3" s="43" t="s">
        <v>36</v>
      </c>
      <c r="B3" s="37" t="s">
        <v>181</v>
      </c>
    </row>
    <row r="4" spans="1:6" s="39" customFormat="1" x14ac:dyDescent="0.2">
      <c r="A4" s="43" t="s">
        <v>37</v>
      </c>
      <c r="B4" s="44" t="s">
        <v>182</v>
      </c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173</v>
      </c>
      <c r="B7" s="46"/>
      <c r="C7" s="77">
        <f>C11</f>
        <v>1804483</v>
      </c>
      <c r="D7" s="77">
        <f>D11</f>
        <v>1796893</v>
      </c>
      <c r="E7" s="77">
        <f>E11</f>
        <v>1794894.6</v>
      </c>
      <c r="F7" s="77">
        <f>(E7*100)/D7</f>
        <v>99.888785809728233</v>
      </c>
    </row>
    <row r="8" spans="1:6" x14ac:dyDescent="0.2">
      <c r="A8" s="47" t="s">
        <v>73</v>
      </c>
      <c r="B8" s="46"/>
      <c r="C8" s="77">
        <f>C65</f>
        <v>265</v>
      </c>
      <c r="D8" s="77">
        <f>D65</f>
        <v>297</v>
      </c>
      <c r="E8" s="77">
        <f>E65</f>
        <v>296.52999999999997</v>
      </c>
      <c r="F8" s="77">
        <f>(E8*100)/D8</f>
        <v>99.841750841750823</v>
      </c>
    </row>
    <row r="9" spans="1:6" s="57" customFormat="1" x14ac:dyDescent="0.2"/>
    <row r="10" spans="1:6" ht="38.25" x14ac:dyDescent="0.2">
      <c r="A10" s="47" t="s">
        <v>174</v>
      </c>
      <c r="B10" s="47" t="s">
        <v>175</v>
      </c>
      <c r="C10" s="47" t="s">
        <v>47</v>
      </c>
      <c r="D10" s="47" t="s">
        <v>176</v>
      </c>
      <c r="E10" s="47" t="s">
        <v>177</v>
      </c>
      <c r="F10" s="47" t="s">
        <v>178</v>
      </c>
    </row>
    <row r="11" spans="1:6" x14ac:dyDescent="0.2">
      <c r="A11" s="48" t="s">
        <v>173</v>
      </c>
      <c r="B11" s="48" t="s">
        <v>179</v>
      </c>
      <c r="C11" s="78">
        <f>C12+C54</f>
        <v>1804483</v>
      </c>
      <c r="D11" s="78">
        <f>D12+D54</f>
        <v>1796893</v>
      </c>
      <c r="E11" s="78">
        <f>E12+E54</f>
        <v>1794894.6</v>
      </c>
      <c r="F11" s="79">
        <f>(E11*100)/D11</f>
        <v>99.888785809728233</v>
      </c>
    </row>
    <row r="12" spans="1:6" x14ac:dyDescent="0.2">
      <c r="A12" s="49" t="s">
        <v>71</v>
      </c>
      <c r="B12" s="50" t="s">
        <v>72</v>
      </c>
      <c r="C12" s="80">
        <f>C13+C22+C48</f>
        <v>1798400</v>
      </c>
      <c r="D12" s="80">
        <f>D13+D22+D48</f>
        <v>1790810</v>
      </c>
      <c r="E12" s="80">
        <f>E13+E22+E48</f>
        <v>1788816.1400000001</v>
      </c>
      <c r="F12" s="81">
        <f>(E12*100)/D12</f>
        <v>99.888661555385553</v>
      </c>
    </row>
    <row r="13" spans="1:6" x14ac:dyDescent="0.2">
      <c r="A13" s="51" t="s">
        <v>73</v>
      </c>
      <c r="B13" s="52" t="s">
        <v>74</v>
      </c>
      <c r="C13" s="82">
        <f>C14+C17+C19</f>
        <v>1550545</v>
      </c>
      <c r="D13" s="82">
        <f>D14+D17+D19</f>
        <v>1541745</v>
      </c>
      <c r="E13" s="82">
        <f>E14+E17+E19</f>
        <v>1539929.11</v>
      </c>
      <c r="F13" s="81">
        <f>(E13*100)/D13</f>
        <v>99.882218525112776</v>
      </c>
    </row>
    <row r="14" spans="1:6" x14ac:dyDescent="0.2">
      <c r="A14" s="53" t="s">
        <v>75</v>
      </c>
      <c r="B14" s="54" t="s">
        <v>76</v>
      </c>
      <c r="C14" s="83">
        <f>C15+C16</f>
        <v>1261142</v>
      </c>
      <c r="D14" s="83">
        <f>D15+D16</f>
        <v>1260442</v>
      </c>
      <c r="E14" s="83">
        <f>E15+E16</f>
        <v>1260273.1400000001</v>
      </c>
      <c r="F14" s="83">
        <f>(E14*100)/D14</f>
        <v>99.986603112241596</v>
      </c>
    </row>
    <row r="15" spans="1:6" x14ac:dyDescent="0.2">
      <c r="A15" s="55" t="s">
        <v>77</v>
      </c>
      <c r="B15" s="56" t="s">
        <v>78</v>
      </c>
      <c r="C15" s="84">
        <v>1257160</v>
      </c>
      <c r="D15" s="84">
        <v>1257560</v>
      </c>
      <c r="E15" s="84">
        <v>1257489.1200000001</v>
      </c>
      <c r="F15" s="84"/>
    </row>
    <row r="16" spans="1:6" x14ac:dyDescent="0.2">
      <c r="A16" s="55" t="s">
        <v>79</v>
      </c>
      <c r="B16" s="56" t="s">
        <v>80</v>
      </c>
      <c r="C16" s="84">
        <v>3982</v>
      </c>
      <c r="D16" s="84">
        <v>2882</v>
      </c>
      <c r="E16" s="84">
        <v>2784.02</v>
      </c>
      <c r="F16" s="84"/>
    </row>
    <row r="17" spans="1:6" x14ac:dyDescent="0.2">
      <c r="A17" s="53" t="s">
        <v>81</v>
      </c>
      <c r="B17" s="54" t="s">
        <v>82</v>
      </c>
      <c r="C17" s="83">
        <f>C18</f>
        <v>32217</v>
      </c>
      <c r="D17" s="83">
        <f>D18</f>
        <v>29317</v>
      </c>
      <c r="E17" s="83">
        <f>E18</f>
        <v>28257.48</v>
      </c>
      <c r="F17" s="83">
        <f>(E17*100)/D17</f>
        <v>96.385987652215434</v>
      </c>
    </row>
    <row r="18" spans="1:6" x14ac:dyDescent="0.2">
      <c r="A18" s="55" t="s">
        <v>83</v>
      </c>
      <c r="B18" s="56" t="s">
        <v>82</v>
      </c>
      <c r="C18" s="84">
        <v>32217</v>
      </c>
      <c r="D18" s="84">
        <v>29317</v>
      </c>
      <c r="E18" s="84">
        <v>28257.48</v>
      </c>
      <c r="F18" s="84"/>
    </row>
    <row r="19" spans="1:6" x14ac:dyDescent="0.2">
      <c r="A19" s="53" t="s">
        <v>84</v>
      </c>
      <c r="B19" s="54" t="s">
        <v>85</v>
      </c>
      <c r="C19" s="83">
        <f>C20+C21</f>
        <v>257186</v>
      </c>
      <c r="D19" s="83">
        <f>D20+D21</f>
        <v>251986</v>
      </c>
      <c r="E19" s="83">
        <f>E20+E21</f>
        <v>251398.49</v>
      </c>
      <c r="F19" s="83">
        <f>(E19*100)/D19</f>
        <v>99.766848158231014</v>
      </c>
    </row>
    <row r="20" spans="1:6" x14ac:dyDescent="0.2">
      <c r="A20" s="55" t="s">
        <v>86</v>
      </c>
      <c r="B20" s="56" t="s">
        <v>87</v>
      </c>
      <c r="C20" s="84">
        <v>43998</v>
      </c>
      <c r="D20" s="84">
        <v>43998</v>
      </c>
      <c r="E20" s="84">
        <v>43453.52</v>
      </c>
      <c r="F20" s="84"/>
    </row>
    <row r="21" spans="1:6" x14ac:dyDescent="0.2">
      <c r="A21" s="55" t="s">
        <v>88</v>
      </c>
      <c r="B21" s="56" t="s">
        <v>89</v>
      </c>
      <c r="C21" s="84">
        <v>213188</v>
      </c>
      <c r="D21" s="84">
        <v>207988</v>
      </c>
      <c r="E21" s="84">
        <v>207944.97</v>
      </c>
      <c r="F21" s="84"/>
    </row>
    <row r="22" spans="1:6" x14ac:dyDescent="0.2">
      <c r="A22" s="51" t="s">
        <v>90</v>
      </c>
      <c r="B22" s="52" t="s">
        <v>91</v>
      </c>
      <c r="C22" s="82">
        <f>C23+C27+C31+C41+C43</f>
        <v>222521</v>
      </c>
      <c r="D22" s="82">
        <f>D23+D27+D31+D41+D43</f>
        <v>223159</v>
      </c>
      <c r="E22" s="82">
        <f>E23+E27+E31+E41+E43</f>
        <v>223155.83</v>
      </c>
      <c r="F22" s="81">
        <f>(E22*100)/D22</f>
        <v>99.998579488167636</v>
      </c>
    </row>
    <row r="23" spans="1:6" x14ac:dyDescent="0.2">
      <c r="A23" s="53" t="s">
        <v>92</v>
      </c>
      <c r="B23" s="54" t="s">
        <v>93</v>
      </c>
      <c r="C23" s="83">
        <f>C24+C25+C26</f>
        <v>26810</v>
      </c>
      <c r="D23" s="83">
        <f>D24+D25+D26</f>
        <v>22633</v>
      </c>
      <c r="E23" s="83">
        <f>E24+E25+E26</f>
        <v>22632.059999999998</v>
      </c>
      <c r="F23" s="83">
        <f>(E23*100)/D23</f>
        <v>99.995846772411966</v>
      </c>
    </row>
    <row r="24" spans="1:6" x14ac:dyDescent="0.2">
      <c r="A24" s="55" t="s">
        <v>94</v>
      </c>
      <c r="B24" s="56" t="s">
        <v>95</v>
      </c>
      <c r="C24" s="84">
        <v>7963</v>
      </c>
      <c r="D24" s="84">
        <v>7180</v>
      </c>
      <c r="E24" s="84">
        <v>7180</v>
      </c>
      <c r="F24" s="84"/>
    </row>
    <row r="25" spans="1:6" ht="25.5" x14ac:dyDescent="0.2">
      <c r="A25" s="55" t="s">
        <v>96</v>
      </c>
      <c r="B25" s="56" t="s">
        <v>97</v>
      </c>
      <c r="C25" s="84">
        <v>17918</v>
      </c>
      <c r="D25" s="84">
        <v>14524</v>
      </c>
      <c r="E25" s="84">
        <v>14523.06</v>
      </c>
      <c r="F25" s="84"/>
    </row>
    <row r="26" spans="1:6" x14ac:dyDescent="0.2">
      <c r="A26" s="55" t="s">
        <v>98</v>
      </c>
      <c r="B26" s="56" t="s">
        <v>99</v>
      </c>
      <c r="C26" s="84">
        <v>929</v>
      </c>
      <c r="D26" s="84">
        <v>929</v>
      </c>
      <c r="E26" s="84">
        <v>929</v>
      </c>
      <c r="F26" s="84"/>
    </row>
    <row r="27" spans="1:6" x14ac:dyDescent="0.2">
      <c r="A27" s="53" t="s">
        <v>100</v>
      </c>
      <c r="B27" s="54" t="s">
        <v>101</v>
      </c>
      <c r="C27" s="83">
        <f>C28+C29+C30</f>
        <v>41529</v>
      </c>
      <c r="D27" s="83">
        <f>D28+D29+D30</f>
        <v>41208</v>
      </c>
      <c r="E27" s="83">
        <f>E28+E29+E30</f>
        <v>41207.82</v>
      </c>
      <c r="F27" s="83">
        <f>(E27*100)/D27</f>
        <v>99.999563191613277</v>
      </c>
    </row>
    <row r="28" spans="1:6" x14ac:dyDescent="0.2">
      <c r="A28" s="55" t="s">
        <v>102</v>
      </c>
      <c r="B28" s="56" t="s">
        <v>103</v>
      </c>
      <c r="C28" s="84">
        <v>14600</v>
      </c>
      <c r="D28" s="84">
        <v>14600</v>
      </c>
      <c r="E28" s="84">
        <v>14600</v>
      </c>
      <c r="F28" s="84"/>
    </row>
    <row r="29" spans="1:6" x14ac:dyDescent="0.2">
      <c r="A29" s="55" t="s">
        <v>104</v>
      </c>
      <c r="B29" s="56" t="s">
        <v>105</v>
      </c>
      <c r="C29" s="84">
        <v>26000</v>
      </c>
      <c r="D29" s="84">
        <v>26000</v>
      </c>
      <c r="E29" s="84">
        <v>26000</v>
      </c>
      <c r="F29" s="84"/>
    </row>
    <row r="30" spans="1:6" x14ac:dyDescent="0.2">
      <c r="A30" s="55" t="s">
        <v>106</v>
      </c>
      <c r="B30" s="56" t="s">
        <v>107</v>
      </c>
      <c r="C30" s="84">
        <v>929</v>
      </c>
      <c r="D30" s="84">
        <v>608</v>
      </c>
      <c r="E30" s="84">
        <v>607.82000000000005</v>
      </c>
      <c r="F30" s="84"/>
    </row>
    <row r="31" spans="1:6" x14ac:dyDescent="0.2">
      <c r="A31" s="53" t="s">
        <v>108</v>
      </c>
      <c r="B31" s="54" t="s">
        <v>109</v>
      </c>
      <c r="C31" s="83">
        <f>C32+C33+C34+C35+C36+C37+C38+C39+C40</f>
        <v>147839</v>
      </c>
      <c r="D31" s="83">
        <f>D32+D33+D34+D35+D36+D37+D38+D39+D40</f>
        <v>151989</v>
      </c>
      <c r="E31" s="83">
        <f>E32+E33+E34+E35+E36+E37+E38+E39+E40</f>
        <v>151988.66999999998</v>
      </c>
      <c r="F31" s="83">
        <f>(E31*100)/D31</f>
        <v>99.999782879024124</v>
      </c>
    </row>
    <row r="32" spans="1:6" x14ac:dyDescent="0.2">
      <c r="A32" s="55" t="s">
        <v>110</v>
      </c>
      <c r="B32" s="56" t="s">
        <v>111</v>
      </c>
      <c r="C32" s="84">
        <v>19908</v>
      </c>
      <c r="D32" s="84">
        <v>19908</v>
      </c>
      <c r="E32" s="84">
        <v>19908</v>
      </c>
      <c r="F32" s="84"/>
    </row>
    <row r="33" spans="1:6" x14ac:dyDescent="0.2">
      <c r="A33" s="55" t="s">
        <v>112</v>
      </c>
      <c r="B33" s="56" t="s">
        <v>113</v>
      </c>
      <c r="C33" s="84">
        <v>4963</v>
      </c>
      <c r="D33" s="84">
        <v>4963</v>
      </c>
      <c r="E33" s="84">
        <v>4963</v>
      </c>
      <c r="F33" s="84"/>
    </row>
    <row r="34" spans="1:6" x14ac:dyDescent="0.2">
      <c r="A34" s="55" t="s">
        <v>114</v>
      </c>
      <c r="B34" s="56" t="s">
        <v>115</v>
      </c>
      <c r="C34" s="84">
        <v>929</v>
      </c>
      <c r="D34" s="84">
        <v>929</v>
      </c>
      <c r="E34" s="84">
        <v>929</v>
      </c>
      <c r="F34" s="84"/>
    </row>
    <row r="35" spans="1:6" x14ac:dyDescent="0.2">
      <c r="A35" s="55" t="s">
        <v>116</v>
      </c>
      <c r="B35" s="56" t="s">
        <v>117</v>
      </c>
      <c r="C35" s="84">
        <v>5014</v>
      </c>
      <c r="D35" s="84">
        <v>5014</v>
      </c>
      <c r="E35" s="84">
        <v>5014</v>
      </c>
      <c r="F35" s="84"/>
    </row>
    <row r="36" spans="1:6" x14ac:dyDescent="0.2">
      <c r="A36" s="55" t="s">
        <v>118</v>
      </c>
      <c r="B36" s="56" t="s">
        <v>119</v>
      </c>
      <c r="C36" s="84">
        <v>3982</v>
      </c>
      <c r="D36" s="84">
        <v>3982</v>
      </c>
      <c r="E36" s="84">
        <v>3982</v>
      </c>
      <c r="F36" s="84"/>
    </row>
    <row r="37" spans="1:6" x14ac:dyDescent="0.2">
      <c r="A37" s="55" t="s">
        <v>120</v>
      </c>
      <c r="B37" s="56" t="s">
        <v>121</v>
      </c>
      <c r="C37" s="84">
        <v>2018</v>
      </c>
      <c r="D37" s="84">
        <v>1750</v>
      </c>
      <c r="E37" s="84">
        <v>1749.88</v>
      </c>
      <c r="F37" s="84"/>
    </row>
    <row r="38" spans="1:6" x14ac:dyDescent="0.2">
      <c r="A38" s="55" t="s">
        <v>122</v>
      </c>
      <c r="B38" s="56" t="s">
        <v>123</v>
      </c>
      <c r="C38" s="84">
        <v>73627</v>
      </c>
      <c r="D38" s="84">
        <v>78143</v>
      </c>
      <c r="E38" s="84">
        <v>78142.789999999994</v>
      </c>
      <c r="F38" s="84"/>
    </row>
    <row r="39" spans="1:6" x14ac:dyDescent="0.2">
      <c r="A39" s="55" t="s">
        <v>124</v>
      </c>
      <c r="B39" s="56" t="s">
        <v>125</v>
      </c>
      <c r="C39" s="84">
        <v>398</v>
      </c>
      <c r="D39" s="84">
        <v>300</v>
      </c>
      <c r="E39" s="84">
        <v>300</v>
      </c>
      <c r="F39" s="84"/>
    </row>
    <row r="40" spans="1:6" x14ac:dyDescent="0.2">
      <c r="A40" s="55" t="s">
        <v>126</v>
      </c>
      <c r="B40" s="56" t="s">
        <v>127</v>
      </c>
      <c r="C40" s="84">
        <v>37000</v>
      </c>
      <c r="D40" s="84">
        <v>37000</v>
      </c>
      <c r="E40" s="84">
        <v>37000</v>
      </c>
      <c r="F40" s="84"/>
    </row>
    <row r="41" spans="1:6" x14ac:dyDescent="0.2">
      <c r="A41" s="53" t="s">
        <v>128</v>
      </c>
      <c r="B41" s="54" t="s">
        <v>129</v>
      </c>
      <c r="C41" s="83">
        <f>C42</f>
        <v>1062</v>
      </c>
      <c r="D41" s="83">
        <f>D42</f>
        <v>900</v>
      </c>
      <c r="E41" s="83">
        <f>E42</f>
        <v>900</v>
      </c>
      <c r="F41" s="83">
        <f>(E41*100)/D41</f>
        <v>100</v>
      </c>
    </row>
    <row r="42" spans="1:6" ht="25.5" x14ac:dyDescent="0.2">
      <c r="A42" s="55" t="s">
        <v>130</v>
      </c>
      <c r="B42" s="56" t="s">
        <v>131</v>
      </c>
      <c r="C42" s="84">
        <v>1062</v>
      </c>
      <c r="D42" s="84">
        <v>900</v>
      </c>
      <c r="E42" s="84">
        <v>900</v>
      </c>
      <c r="F42" s="84"/>
    </row>
    <row r="43" spans="1:6" x14ac:dyDescent="0.2">
      <c r="A43" s="53" t="s">
        <v>132</v>
      </c>
      <c r="B43" s="54" t="s">
        <v>133</v>
      </c>
      <c r="C43" s="83">
        <f>C44+C45+C46+C47</f>
        <v>5281</v>
      </c>
      <c r="D43" s="83">
        <f>D44+D45+D46+D47</f>
        <v>6429</v>
      </c>
      <c r="E43" s="83">
        <f>E44+E45+E46+E47</f>
        <v>6427.2800000000007</v>
      </c>
      <c r="F43" s="83">
        <f>(E43*100)/D43</f>
        <v>99.973246228029254</v>
      </c>
    </row>
    <row r="44" spans="1:6" x14ac:dyDescent="0.2">
      <c r="A44" s="55" t="s">
        <v>134</v>
      </c>
      <c r="B44" s="56" t="s">
        <v>135</v>
      </c>
      <c r="C44" s="84">
        <v>464</v>
      </c>
      <c r="D44" s="84">
        <v>433</v>
      </c>
      <c r="E44" s="84">
        <v>432.19</v>
      </c>
      <c r="F44" s="84"/>
    </row>
    <row r="45" spans="1:6" x14ac:dyDescent="0.2">
      <c r="A45" s="55" t="s">
        <v>136</v>
      </c>
      <c r="B45" s="56" t="s">
        <v>137</v>
      </c>
      <c r="C45" s="84">
        <v>398</v>
      </c>
      <c r="D45" s="84">
        <v>398</v>
      </c>
      <c r="E45" s="84">
        <v>398</v>
      </c>
      <c r="F45" s="84"/>
    </row>
    <row r="46" spans="1:6" x14ac:dyDescent="0.2">
      <c r="A46" s="55" t="s">
        <v>138</v>
      </c>
      <c r="B46" s="56" t="s">
        <v>139</v>
      </c>
      <c r="C46" s="84">
        <v>1792</v>
      </c>
      <c r="D46" s="84">
        <v>1671</v>
      </c>
      <c r="E46" s="84">
        <v>1670.75</v>
      </c>
      <c r="F46" s="84"/>
    </row>
    <row r="47" spans="1:6" x14ac:dyDescent="0.2">
      <c r="A47" s="55" t="s">
        <v>140</v>
      </c>
      <c r="B47" s="56" t="s">
        <v>133</v>
      </c>
      <c r="C47" s="84">
        <v>2627</v>
      </c>
      <c r="D47" s="84">
        <v>3927</v>
      </c>
      <c r="E47" s="84">
        <v>3926.34</v>
      </c>
      <c r="F47" s="84"/>
    </row>
    <row r="48" spans="1:6" x14ac:dyDescent="0.2">
      <c r="A48" s="51" t="s">
        <v>141</v>
      </c>
      <c r="B48" s="52" t="s">
        <v>142</v>
      </c>
      <c r="C48" s="82">
        <f>C49+C51</f>
        <v>25334</v>
      </c>
      <c r="D48" s="82">
        <f>D49+D51</f>
        <v>25906</v>
      </c>
      <c r="E48" s="82">
        <f>E49+E51</f>
        <v>25731.200000000001</v>
      </c>
      <c r="F48" s="81">
        <f>(E48*100)/D48</f>
        <v>99.325252837180571</v>
      </c>
    </row>
    <row r="49" spans="1:6" x14ac:dyDescent="0.2">
      <c r="A49" s="53" t="s">
        <v>143</v>
      </c>
      <c r="B49" s="54" t="s">
        <v>144</v>
      </c>
      <c r="C49" s="83">
        <f>C50</f>
        <v>847</v>
      </c>
      <c r="D49" s="83">
        <f>D50</f>
        <v>819</v>
      </c>
      <c r="E49" s="83">
        <f>E50</f>
        <v>731.18</v>
      </c>
      <c r="F49" s="83">
        <f>(E49*100)/D49</f>
        <v>89.27716727716728</v>
      </c>
    </row>
    <row r="50" spans="1:6" ht="25.5" x14ac:dyDescent="0.2">
      <c r="A50" s="55" t="s">
        <v>145</v>
      </c>
      <c r="B50" s="56" t="s">
        <v>146</v>
      </c>
      <c r="C50" s="84">
        <v>847</v>
      </c>
      <c r="D50" s="84">
        <v>819</v>
      </c>
      <c r="E50" s="84">
        <v>731.18</v>
      </c>
      <c r="F50" s="84"/>
    </row>
    <row r="51" spans="1:6" x14ac:dyDescent="0.2">
      <c r="A51" s="53" t="s">
        <v>147</v>
      </c>
      <c r="B51" s="54" t="s">
        <v>148</v>
      </c>
      <c r="C51" s="83">
        <f>C52+C53</f>
        <v>24487</v>
      </c>
      <c r="D51" s="83">
        <f>D52+D53</f>
        <v>25087</v>
      </c>
      <c r="E51" s="83">
        <f>E52+E53</f>
        <v>25000.02</v>
      </c>
      <c r="F51" s="83">
        <f>(E51*100)/D51</f>
        <v>99.653286562761593</v>
      </c>
    </row>
    <row r="52" spans="1:6" x14ac:dyDescent="0.2">
      <c r="A52" s="55" t="s">
        <v>149</v>
      </c>
      <c r="B52" s="56" t="s">
        <v>150</v>
      </c>
      <c r="C52" s="84">
        <v>597</v>
      </c>
      <c r="D52" s="84">
        <v>847</v>
      </c>
      <c r="E52" s="84">
        <v>766.8</v>
      </c>
      <c r="F52" s="84"/>
    </row>
    <row r="53" spans="1:6" x14ac:dyDescent="0.2">
      <c r="A53" s="55" t="s">
        <v>151</v>
      </c>
      <c r="B53" s="56" t="s">
        <v>152</v>
      </c>
      <c r="C53" s="84">
        <v>23890</v>
      </c>
      <c r="D53" s="84">
        <v>24240</v>
      </c>
      <c r="E53" s="84">
        <v>24233.22</v>
      </c>
      <c r="F53" s="84"/>
    </row>
    <row r="54" spans="1:6" x14ac:dyDescent="0.2">
      <c r="A54" s="49" t="s">
        <v>153</v>
      </c>
      <c r="B54" s="50" t="s">
        <v>154</v>
      </c>
      <c r="C54" s="80">
        <f>C55</f>
        <v>6083</v>
      </c>
      <c r="D54" s="80">
        <f>D55</f>
        <v>6083</v>
      </c>
      <c r="E54" s="80">
        <f>E55</f>
        <v>6078.4600000000009</v>
      </c>
      <c r="F54" s="81">
        <f>(E54*100)/D54</f>
        <v>99.925365773467064</v>
      </c>
    </row>
    <row r="55" spans="1:6" x14ac:dyDescent="0.2">
      <c r="A55" s="51" t="s">
        <v>155</v>
      </c>
      <c r="B55" s="52" t="s">
        <v>156</v>
      </c>
      <c r="C55" s="82">
        <f>C56+C58</f>
        <v>6083</v>
      </c>
      <c r="D55" s="82">
        <f>D56+D58</f>
        <v>6083</v>
      </c>
      <c r="E55" s="82">
        <f>E56+E58</f>
        <v>6078.4600000000009</v>
      </c>
      <c r="F55" s="81">
        <f>(E55*100)/D55</f>
        <v>99.925365773467064</v>
      </c>
    </row>
    <row r="56" spans="1:6" x14ac:dyDescent="0.2">
      <c r="A56" s="53" t="s">
        <v>157</v>
      </c>
      <c r="B56" s="54" t="s">
        <v>158</v>
      </c>
      <c r="C56" s="83">
        <f>C57</f>
        <v>1796</v>
      </c>
      <c r="D56" s="83">
        <f>D57</f>
        <v>1796</v>
      </c>
      <c r="E56" s="83">
        <f>E57</f>
        <v>1795.44</v>
      </c>
      <c r="F56" s="83">
        <f>(E56*100)/D56</f>
        <v>99.968819599109125</v>
      </c>
    </row>
    <row r="57" spans="1:6" x14ac:dyDescent="0.2">
      <c r="A57" s="55" t="s">
        <v>159</v>
      </c>
      <c r="B57" s="56" t="s">
        <v>160</v>
      </c>
      <c r="C57" s="84">
        <v>1796</v>
      </c>
      <c r="D57" s="84">
        <v>1796</v>
      </c>
      <c r="E57" s="84">
        <v>1795.44</v>
      </c>
      <c r="F57" s="84"/>
    </row>
    <row r="58" spans="1:6" x14ac:dyDescent="0.2">
      <c r="A58" s="53" t="s">
        <v>161</v>
      </c>
      <c r="B58" s="54" t="s">
        <v>162</v>
      </c>
      <c r="C58" s="83">
        <f>C59</f>
        <v>4287</v>
      </c>
      <c r="D58" s="83">
        <f>D59</f>
        <v>4287</v>
      </c>
      <c r="E58" s="83">
        <f>E59</f>
        <v>4283.0200000000004</v>
      </c>
      <c r="F58" s="83">
        <f>(E58*100)/D58</f>
        <v>99.907161184977852</v>
      </c>
    </row>
    <row r="59" spans="1:6" x14ac:dyDescent="0.2">
      <c r="A59" s="55" t="s">
        <v>163</v>
      </c>
      <c r="B59" s="56" t="s">
        <v>164</v>
      </c>
      <c r="C59" s="84">
        <v>4287</v>
      </c>
      <c r="D59" s="84">
        <v>4287</v>
      </c>
      <c r="E59" s="84">
        <v>4283.0200000000004</v>
      </c>
      <c r="F59" s="84"/>
    </row>
    <row r="60" spans="1:6" x14ac:dyDescent="0.2">
      <c r="A60" s="49" t="s">
        <v>55</v>
      </c>
      <c r="B60" s="50" t="s">
        <v>56</v>
      </c>
      <c r="C60" s="80">
        <f t="shared" ref="C60:E61" si="0">C61</f>
        <v>1804483</v>
      </c>
      <c r="D60" s="80">
        <f t="shared" si="0"/>
        <v>1796893</v>
      </c>
      <c r="E60" s="80">
        <f t="shared" si="0"/>
        <v>1794894.5999999999</v>
      </c>
      <c r="F60" s="81">
        <f>(E60*100)/D60</f>
        <v>99.888785809728233</v>
      </c>
    </row>
    <row r="61" spans="1:6" x14ac:dyDescent="0.2">
      <c r="A61" s="51" t="s">
        <v>63</v>
      </c>
      <c r="B61" s="52" t="s">
        <v>64</v>
      </c>
      <c r="C61" s="82">
        <f t="shared" si="0"/>
        <v>1804483</v>
      </c>
      <c r="D61" s="82">
        <f t="shared" si="0"/>
        <v>1796893</v>
      </c>
      <c r="E61" s="82">
        <f t="shared" si="0"/>
        <v>1794894.5999999999</v>
      </c>
      <c r="F61" s="81">
        <f>(E61*100)/D61</f>
        <v>99.888785809728233</v>
      </c>
    </row>
    <row r="62" spans="1:6" ht="25.5" x14ac:dyDescent="0.2">
      <c r="A62" s="53" t="s">
        <v>65</v>
      </c>
      <c r="B62" s="54" t="s">
        <v>66</v>
      </c>
      <c r="C62" s="83">
        <f>C63+C64</f>
        <v>1804483</v>
      </c>
      <c r="D62" s="83">
        <f>D63+D64</f>
        <v>1796893</v>
      </c>
      <c r="E62" s="83">
        <f>E63+E64</f>
        <v>1794894.5999999999</v>
      </c>
      <c r="F62" s="83">
        <f>(E62*100)/D62</f>
        <v>99.888785809728233</v>
      </c>
    </row>
    <row r="63" spans="1:6" x14ac:dyDescent="0.2">
      <c r="A63" s="55" t="s">
        <v>67</v>
      </c>
      <c r="B63" s="56" t="s">
        <v>68</v>
      </c>
      <c r="C63" s="84">
        <v>1798400</v>
      </c>
      <c r="D63" s="84">
        <v>1790810</v>
      </c>
      <c r="E63" s="84">
        <v>1788816.14</v>
      </c>
      <c r="F63" s="84"/>
    </row>
    <row r="64" spans="1:6" ht="25.5" x14ac:dyDescent="0.2">
      <c r="A64" s="55" t="s">
        <v>69</v>
      </c>
      <c r="B64" s="56" t="s">
        <v>70</v>
      </c>
      <c r="C64" s="84">
        <v>6083</v>
      </c>
      <c r="D64" s="84">
        <v>6083</v>
      </c>
      <c r="E64" s="84">
        <v>6078.46</v>
      </c>
      <c r="F64" s="84"/>
    </row>
    <row r="65" spans="1:6" x14ac:dyDescent="0.2">
      <c r="A65" s="48" t="s">
        <v>73</v>
      </c>
      <c r="B65" s="48" t="s">
        <v>180</v>
      </c>
      <c r="C65" s="78">
        <f t="shared" ref="C65:E68" si="1">C66</f>
        <v>265</v>
      </c>
      <c r="D65" s="78">
        <f t="shared" si="1"/>
        <v>297</v>
      </c>
      <c r="E65" s="78">
        <f t="shared" si="1"/>
        <v>296.52999999999997</v>
      </c>
      <c r="F65" s="79">
        <f>(E65*100)/D65</f>
        <v>99.841750841750823</v>
      </c>
    </row>
    <row r="66" spans="1:6" x14ac:dyDescent="0.2">
      <c r="A66" s="49" t="s">
        <v>71</v>
      </c>
      <c r="B66" s="50" t="s">
        <v>72</v>
      </c>
      <c r="C66" s="80">
        <f t="shared" si="1"/>
        <v>265</v>
      </c>
      <c r="D66" s="80">
        <f t="shared" si="1"/>
        <v>297</v>
      </c>
      <c r="E66" s="80">
        <f t="shared" si="1"/>
        <v>296.52999999999997</v>
      </c>
      <c r="F66" s="81">
        <f>(E66*100)/D66</f>
        <v>99.841750841750823</v>
      </c>
    </row>
    <row r="67" spans="1:6" x14ac:dyDescent="0.2">
      <c r="A67" s="51" t="s">
        <v>90</v>
      </c>
      <c r="B67" s="52" t="s">
        <v>91</v>
      </c>
      <c r="C67" s="82">
        <f t="shared" si="1"/>
        <v>265</v>
      </c>
      <c r="D67" s="82">
        <f t="shared" si="1"/>
        <v>297</v>
      </c>
      <c r="E67" s="82">
        <f t="shared" si="1"/>
        <v>296.52999999999997</v>
      </c>
      <c r="F67" s="81">
        <f>(E67*100)/D67</f>
        <v>99.841750841750823</v>
      </c>
    </row>
    <row r="68" spans="1:6" x14ac:dyDescent="0.2">
      <c r="A68" s="53" t="s">
        <v>100</v>
      </c>
      <c r="B68" s="54" t="s">
        <v>101</v>
      </c>
      <c r="C68" s="83">
        <f t="shared" si="1"/>
        <v>265</v>
      </c>
      <c r="D68" s="83">
        <f t="shared" si="1"/>
        <v>297</v>
      </c>
      <c r="E68" s="83">
        <f t="shared" si="1"/>
        <v>296.52999999999997</v>
      </c>
      <c r="F68" s="83">
        <f>(E68*100)/D68</f>
        <v>99.841750841750823</v>
      </c>
    </row>
    <row r="69" spans="1:6" x14ac:dyDescent="0.2">
      <c r="A69" s="55" t="s">
        <v>102</v>
      </c>
      <c r="B69" s="56" t="s">
        <v>103</v>
      </c>
      <c r="C69" s="84">
        <v>265</v>
      </c>
      <c r="D69" s="84">
        <v>297</v>
      </c>
      <c r="E69" s="84">
        <v>296.52999999999997</v>
      </c>
      <c r="F69" s="84"/>
    </row>
    <row r="70" spans="1:6" x14ac:dyDescent="0.2">
      <c r="A70" s="49" t="s">
        <v>55</v>
      </c>
      <c r="B70" s="50" t="s">
        <v>56</v>
      </c>
      <c r="C70" s="80">
        <f t="shared" ref="C70:E72" si="2">C71</f>
        <v>296.52999999999997</v>
      </c>
      <c r="D70" s="80">
        <f t="shared" si="2"/>
        <v>297</v>
      </c>
      <c r="E70" s="80">
        <f t="shared" si="2"/>
        <v>296.52999999999997</v>
      </c>
      <c r="F70" s="81">
        <f>(E70*100)/D70</f>
        <v>99.841750841750823</v>
      </c>
    </row>
    <row r="71" spans="1:6" x14ac:dyDescent="0.2">
      <c r="A71" s="51" t="s">
        <v>57</v>
      </c>
      <c r="B71" s="52" t="s">
        <v>58</v>
      </c>
      <c r="C71" s="82">
        <f t="shared" si="2"/>
        <v>296.52999999999997</v>
      </c>
      <c r="D71" s="82">
        <f t="shared" si="2"/>
        <v>297</v>
      </c>
      <c r="E71" s="82">
        <f t="shared" si="2"/>
        <v>296.52999999999997</v>
      </c>
      <c r="F71" s="81">
        <f>(E71*100)/D71</f>
        <v>99.841750841750823</v>
      </c>
    </row>
    <row r="72" spans="1:6" x14ac:dyDescent="0.2">
      <c r="A72" s="53" t="s">
        <v>59</v>
      </c>
      <c r="B72" s="54" t="s">
        <v>60</v>
      </c>
      <c r="C72" s="83">
        <f t="shared" si="2"/>
        <v>296.52999999999997</v>
      </c>
      <c r="D72" s="83">
        <f t="shared" si="2"/>
        <v>297</v>
      </c>
      <c r="E72" s="83">
        <f t="shared" si="2"/>
        <v>296.52999999999997</v>
      </c>
      <c r="F72" s="83">
        <f>(E72*100)/D72</f>
        <v>99.841750841750823</v>
      </c>
    </row>
    <row r="73" spans="1:6" x14ac:dyDescent="0.2">
      <c r="A73" s="55" t="s">
        <v>61</v>
      </c>
      <c r="B73" s="56" t="s">
        <v>62</v>
      </c>
      <c r="C73" s="84">
        <v>296.52999999999997</v>
      </c>
      <c r="D73" s="84">
        <v>297</v>
      </c>
      <c r="E73" s="84">
        <v>296.52999999999997</v>
      </c>
      <c r="F73" s="84"/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Tajana Briševac</cp:lastModifiedBy>
  <cp:lastPrinted>2024-04-09T08:09:16Z</cp:lastPrinted>
  <dcterms:created xsi:type="dcterms:W3CDTF">2022-08-12T12:51:27Z</dcterms:created>
  <dcterms:modified xsi:type="dcterms:W3CDTF">2024-04-09T08:40:51Z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