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mihaljevic1\Desktop\Godišnji izvještaj o izvršenju financijskog plana\ŽDO\"/>
    </mc:Choice>
  </mc:AlternateContent>
  <xr:revisionPtr revIDLastSave="0" documentId="8_{8E20758F-3E60-45FD-905D-290D4ABE1FE2}" xr6:coauthVersionLast="47" xr6:coauthVersionMax="47" xr10:uidLastSave="{00000000-0000-0000-0000-000000000000}"/>
  <bookViews>
    <workbookView xWindow="-120" yWindow="-120" windowWidth="38640" windowHeight="212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L12" i="1" s="1"/>
  <c r="G15" i="1"/>
  <c r="H15" i="1"/>
  <c r="H16" i="1" s="1"/>
  <c r="I15" i="1"/>
  <c r="J15" i="1"/>
  <c r="J16" i="1" s="1"/>
  <c r="I16" i="1" l="1"/>
  <c r="G16" i="1"/>
  <c r="K16" i="1" s="1"/>
  <c r="L16" i="1"/>
  <c r="L15" i="1"/>
  <c r="K15" i="1"/>
  <c r="H26" i="1"/>
  <c r="H27" i="1" s="1"/>
  <c r="I26" i="1"/>
  <c r="J26" i="1"/>
  <c r="L26" i="1" s="1"/>
  <c r="G26" i="1"/>
  <c r="L23" i="1"/>
  <c r="K23" i="1"/>
  <c r="H23" i="1"/>
  <c r="I23" i="1"/>
  <c r="J23" i="1"/>
  <c r="G23" i="1"/>
  <c r="I27" i="1" l="1"/>
  <c r="J27" i="1"/>
  <c r="L27" i="1" s="1"/>
  <c r="K26" i="1"/>
  <c r="G27" i="1"/>
  <c r="K27" i="1" s="1"/>
  <c r="E73" i="15"/>
  <c r="F73" i="15" s="1"/>
  <c r="D73" i="15"/>
  <c r="C73" i="15"/>
  <c r="D72" i="15"/>
  <c r="D71" i="15" s="1"/>
  <c r="C72" i="15"/>
  <c r="C71" i="15" s="1"/>
  <c r="E69" i="15"/>
  <c r="F69" i="15" s="1"/>
  <c r="D69" i="15"/>
  <c r="C69" i="15"/>
  <c r="D68" i="15"/>
  <c r="D67" i="15" s="1"/>
  <c r="D66" i="15" s="1"/>
  <c r="D8" i="15" s="1"/>
  <c r="C68" i="15"/>
  <c r="C67" i="15" s="1"/>
  <c r="C66" i="15" s="1"/>
  <c r="C8" i="15" s="1"/>
  <c r="E63" i="15"/>
  <c r="E62" i="15" s="1"/>
  <c r="D63" i="15"/>
  <c r="D62" i="15" s="1"/>
  <c r="D61" i="15" s="1"/>
  <c r="C63" i="15"/>
  <c r="C62" i="15" s="1"/>
  <c r="C61" i="15" s="1"/>
  <c r="E59" i="15"/>
  <c r="E58" i="15" s="1"/>
  <c r="D59" i="15"/>
  <c r="D58" i="15" s="1"/>
  <c r="C59" i="15"/>
  <c r="C58" i="15" s="1"/>
  <c r="E56" i="15"/>
  <c r="F56" i="15" s="1"/>
  <c r="D56" i="15"/>
  <c r="C56" i="15"/>
  <c r="D55" i="15"/>
  <c r="D54" i="15" s="1"/>
  <c r="C55" i="15"/>
  <c r="E51" i="15"/>
  <c r="F51" i="15" s="1"/>
  <c r="D51" i="15"/>
  <c r="C51" i="15"/>
  <c r="E49" i="15"/>
  <c r="E48" i="15" s="1"/>
  <c r="D49" i="15"/>
  <c r="D48" i="15" s="1"/>
  <c r="C49" i="15"/>
  <c r="C48" i="15" s="1"/>
  <c r="E44" i="15"/>
  <c r="F44" i="15" s="1"/>
  <c r="D44" i="15"/>
  <c r="C44" i="15"/>
  <c r="E42" i="15"/>
  <c r="F42" i="15" s="1"/>
  <c r="D42" i="15"/>
  <c r="C42" i="15"/>
  <c r="E32" i="15"/>
  <c r="F32" i="15" s="1"/>
  <c r="D32" i="15"/>
  <c r="C32" i="15"/>
  <c r="E28" i="15"/>
  <c r="F28" i="15" s="1"/>
  <c r="D28" i="15"/>
  <c r="C28" i="15"/>
  <c r="E23" i="15"/>
  <c r="E22" i="15" s="1"/>
  <c r="D23" i="15"/>
  <c r="D22" i="15" s="1"/>
  <c r="C23" i="15"/>
  <c r="C22" i="15" s="1"/>
  <c r="E19" i="15"/>
  <c r="F19" i="15" s="1"/>
  <c r="D19" i="15"/>
  <c r="C19" i="15"/>
  <c r="E17" i="15"/>
  <c r="F17" i="15" s="1"/>
  <c r="D17" i="15"/>
  <c r="D13" i="15" s="1"/>
  <c r="C17" i="15"/>
  <c r="E14" i="15"/>
  <c r="F14" i="15" s="1"/>
  <c r="D14" i="15"/>
  <c r="C14" i="15"/>
  <c r="C13" i="15" s="1"/>
  <c r="E13" i="15"/>
  <c r="F13" i="15" s="1"/>
  <c r="H8" i="8"/>
  <c r="G8" i="8"/>
  <c r="F7" i="8"/>
  <c r="G7" i="8" s="1"/>
  <c r="E7" i="8"/>
  <c r="D7" i="8"/>
  <c r="D6" i="8" s="1"/>
  <c r="C7" i="8"/>
  <c r="F6" i="8"/>
  <c r="H6" i="8" s="1"/>
  <c r="E6" i="8"/>
  <c r="H15" i="5"/>
  <c r="G15" i="5"/>
  <c r="F14" i="5"/>
  <c r="E14" i="5"/>
  <c r="D14" i="5"/>
  <c r="D11" i="5" s="1"/>
  <c r="C14" i="5"/>
  <c r="G14" i="5" s="1"/>
  <c r="H13" i="5"/>
  <c r="G13" i="5"/>
  <c r="F12" i="5"/>
  <c r="H12" i="5" s="1"/>
  <c r="E12" i="5"/>
  <c r="E11" i="5" s="1"/>
  <c r="D12" i="5"/>
  <c r="C12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D6" i="5" s="1"/>
  <c r="C7" i="5"/>
  <c r="E6" i="5"/>
  <c r="L72" i="3"/>
  <c r="K72" i="3"/>
  <c r="L71" i="3"/>
  <c r="K71" i="3"/>
  <c r="J71" i="3"/>
  <c r="I71" i="3"/>
  <c r="H71" i="3"/>
  <c r="G71" i="3"/>
  <c r="J70" i="3"/>
  <c r="K70" i="3" s="1"/>
  <c r="I70" i="3"/>
  <c r="H70" i="3"/>
  <c r="G70" i="3"/>
  <c r="L69" i="3"/>
  <c r="K69" i="3"/>
  <c r="J68" i="3"/>
  <c r="L68" i="3" s="1"/>
  <c r="I68" i="3"/>
  <c r="H68" i="3"/>
  <c r="G68" i="3"/>
  <c r="L67" i="3"/>
  <c r="J67" i="3"/>
  <c r="J66" i="3" s="1"/>
  <c r="I67" i="3"/>
  <c r="I66" i="3" s="1"/>
  <c r="H67" i="3"/>
  <c r="H66" i="3" s="1"/>
  <c r="G67" i="3"/>
  <c r="G66" i="3" s="1"/>
  <c r="L65" i="3"/>
  <c r="K65" i="3"/>
  <c r="L64" i="3"/>
  <c r="K64" i="3"/>
  <c r="J63" i="3"/>
  <c r="L63" i="3" s="1"/>
  <c r="I63" i="3"/>
  <c r="H63" i="3"/>
  <c r="G63" i="3"/>
  <c r="L62" i="3"/>
  <c r="K62" i="3"/>
  <c r="J61" i="3"/>
  <c r="L61" i="3" s="1"/>
  <c r="I61" i="3"/>
  <c r="H61" i="3"/>
  <c r="G61" i="3"/>
  <c r="J60" i="3"/>
  <c r="L60" i="3" s="1"/>
  <c r="I60" i="3"/>
  <c r="H60" i="3"/>
  <c r="L59" i="3"/>
  <c r="K59" i="3"/>
  <c r="L58" i="3"/>
  <c r="K58" i="3"/>
  <c r="L57" i="3"/>
  <c r="K57" i="3"/>
  <c r="L56" i="3"/>
  <c r="J56" i="3"/>
  <c r="I56" i="3"/>
  <c r="H56" i="3"/>
  <c r="G56" i="3"/>
  <c r="K56" i="3" s="1"/>
  <c r="L55" i="3"/>
  <c r="K55" i="3"/>
  <c r="J54" i="3"/>
  <c r="L54" i="3" s="1"/>
  <c r="I54" i="3"/>
  <c r="H54" i="3"/>
  <c r="G54" i="3"/>
  <c r="K54" i="3" s="1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L44" i="3" s="1"/>
  <c r="I44" i="3"/>
  <c r="H44" i="3"/>
  <c r="G44" i="3"/>
  <c r="K44" i="3" s="1"/>
  <c r="L43" i="3"/>
  <c r="K43" i="3"/>
  <c r="L42" i="3"/>
  <c r="K42" i="3"/>
  <c r="L41" i="3"/>
  <c r="K41" i="3"/>
  <c r="L40" i="3"/>
  <c r="J40" i="3"/>
  <c r="I40" i="3"/>
  <c r="H40" i="3"/>
  <c r="G40" i="3"/>
  <c r="K40" i="3" s="1"/>
  <c r="L39" i="3"/>
  <c r="K39" i="3"/>
  <c r="L38" i="3"/>
  <c r="K38" i="3"/>
  <c r="L37" i="3"/>
  <c r="K37" i="3"/>
  <c r="L36" i="3"/>
  <c r="K36" i="3"/>
  <c r="J35" i="3"/>
  <c r="L35" i="3" s="1"/>
  <c r="I35" i="3"/>
  <c r="H35" i="3"/>
  <c r="G35" i="3"/>
  <c r="I34" i="3"/>
  <c r="H34" i="3"/>
  <c r="L33" i="3"/>
  <c r="K33" i="3"/>
  <c r="L32" i="3"/>
  <c r="K32" i="3"/>
  <c r="J31" i="3"/>
  <c r="L31" i="3" s="1"/>
  <c r="I31" i="3"/>
  <c r="H31" i="3"/>
  <c r="G31" i="3"/>
  <c r="K31" i="3" s="1"/>
  <c r="L30" i="3"/>
  <c r="K30" i="3"/>
  <c r="J29" i="3"/>
  <c r="J25" i="3" s="1"/>
  <c r="I29" i="3"/>
  <c r="H29" i="3"/>
  <c r="G29" i="3"/>
  <c r="L28" i="3"/>
  <c r="K28" i="3"/>
  <c r="L27" i="3"/>
  <c r="K27" i="3"/>
  <c r="L26" i="3"/>
  <c r="J26" i="3"/>
  <c r="I26" i="3"/>
  <c r="I25" i="3" s="1"/>
  <c r="I24" i="3" s="1"/>
  <c r="I23" i="3" s="1"/>
  <c r="H26" i="3"/>
  <c r="H25" i="3" s="1"/>
  <c r="H24" i="3" s="1"/>
  <c r="H23" i="3" s="1"/>
  <c r="G26" i="3"/>
  <c r="L18" i="3"/>
  <c r="K18" i="3"/>
  <c r="L17" i="3"/>
  <c r="K17" i="3"/>
  <c r="J16" i="3"/>
  <c r="L16" i="3" s="1"/>
  <c r="I16" i="3"/>
  <c r="H16" i="3"/>
  <c r="H15" i="3" s="1"/>
  <c r="G16" i="3"/>
  <c r="G15" i="3" s="1"/>
  <c r="J15" i="3"/>
  <c r="L15" i="3" s="1"/>
  <c r="I15" i="3"/>
  <c r="L14" i="3"/>
  <c r="K14" i="3"/>
  <c r="J13" i="3"/>
  <c r="L13" i="3" s="1"/>
  <c r="I13" i="3"/>
  <c r="H13" i="3"/>
  <c r="H12" i="3" s="1"/>
  <c r="G13" i="3"/>
  <c r="I12" i="3"/>
  <c r="I11" i="3" s="1"/>
  <c r="I10" i="3" s="1"/>
  <c r="G12" i="3"/>
  <c r="F22" i="15" l="1"/>
  <c r="F48" i="15"/>
  <c r="L25" i="3"/>
  <c r="C12" i="15"/>
  <c r="D12" i="15"/>
  <c r="D11" i="15" s="1"/>
  <c r="D7" i="15" s="1"/>
  <c r="F62" i="15"/>
  <c r="E61" i="15"/>
  <c r="F61" i="15" s="1"/>
  <c r="F58" i="15"/>
  <c r="L66" i="3"/>
  <c r="C54" i="15"/>
  <c r="L29" i="3"/>
  <c r="C6" i="5"/>
  <c r="G6" i="8"/>
  <c r="E12" i="15"/>
  <c r="E55" i="15"/>
  <c r="E68" i="15"/>
  <c r="E72" i="15"/>
  <c r="F23" i="15"/>
  <c r="F49" i="15"/>
  <c r="F59" i="15"/>
  <c r="F63" i="15"/>
  <c r="K15" i="3"/>
  <c r="J34" i="3"/>
  <c r="L34" i="3" s="1"/>
  <c r="K67" i="3"/>
  <c r="L70" i="3"/>
  <c r="H7" i="8"/>
  <c r="K66" i="3"/>
  <c r="K29" i="3"/>
  <c r="K35" i="3"/>
  <c r="K68" i="3"/>
  <c r="G7" i="5"/>
  <c r="H14" i="5"/>
  <c r="K63" i="3"/>
  <c r="F11" i="5"/>
  <c r="H11" i="5" s="1"/>
  <c r="F6" i="5"/>
  <c r="H6" i="5" s="1"/>
  <c r="J12" i="3"/>
  <c r="K13" i="3"/>
  <c r="C11" i="5"/>
  <c r="G12" i="5"/>
  <c r="G9" i="5"/>
  <c r="H11" i="3"/>
  <c r="H10" i="3" s="1"/>
  <c r="K16" i="3"/>
  <c r="G11" i="3"/>
  <c r="G10" i="3" s="1"/>
  <c r="G60" i="3"/>
  <c r="K60" i="3" s="1"/>
  <c r="K61" i="3"/>
  <c r="G34" i="3"/>
  <c r="G25" i="3"/>
  <c r="K25" i="3" s="1"/>
  <c r="K26" i="3"/>
  <c r="K12" i="3"/>
  <c r="K34" i="3" l="1"/>
  <c r="E67" i="15"/>
  <c r="F68" i="15"/>
  <c r="F12" i="15"/>
  <c r="J24" i="3"/>
  <c r="C11" i="15"/>
  <c r="C7" i="15" s="1"/>
  <c r="E71" i="15"/>
  <c r="F71" i="15" s="1"/>
  <c r="F72" i="15"/>
  <c r="E54" i="15"/>
  <c r="F54" i="15" s="1"/>
  <c r="F55" i="15"/>
  <c r="G11" i="5"/>
  <c r="G6" i="5"/>
  <c r="L12" i="3"/>
  <c r="J11" i="3"/>
  <c r="G24" i="3"/>
  <c r="G23" i="3" s="1"/>
  <c r="L24" i="3" l="1"/>
  <c r="J23" i="3"/>
  <c r="L23" i="3" s="1"/>
  <c r="F67" i="15"/>
  <c r="E66" i="15"/>
  <c r="K23" i="3"/>
  <c r="E11" i="15"/>
  <c r="L11" i="3"/>
  <c r="J10" i="3"/>
  <c r="K11" i="3"/>
  <c r="K24" i="3"/>
  <c r="F11" i="15" l="1"/>
  <c r="E7" i="15"/>
  <c r="F7" i="15" s="1"/>
  <c r="F66" i="15"/>
  <c r="E8" i="15"/>
  <c r="F8" i="15" s="1"/>
  <c r="L10" i="3"/>
  <c r="K10" i="3"/>
</calcChain>
</file>

<file path=xl/sharedStrings.xml><?xml version="1.0" encoding="utf-8"?>
<sst xmlns="http://schemas.openxmlformats.org/spreadsheetml/2006/main" count="378" uniqueCount="182">
  <si>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</si>
  <si>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</si>
  <si>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</si>
  <si>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</si>
  <si>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</si>
  <si>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</si>
  <si>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</si>
  <si>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</si>
  <si>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</si>
  <si>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</si>
  <si>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</si>
  <si>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</si>
  <si>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</si>
  <si>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</si>
  <si>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</si>
  <si>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</si>
  <si>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</si>
  <si>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</si>
  <si>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</si>
  <si>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</si>
  <si>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</si>
  <si>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</si>
  <si>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</si>
  <si>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</si>
  <si>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</si>
  <si>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</si>
  <si>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</si>
  <si>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</si>
  <si>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</si>
  <si>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</si>
  <si>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</si>
  <si>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</si>
  <si>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</si>
  <si>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</si>
  <si>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</si>
  <si>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</si>
  <si>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</si>
  <si>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</si>
  <si>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</si>
  <si>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</si>
  <si>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</si>
  <si>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</si>
  <si>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</si>
  <si>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</si>
  <si>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</si>
  <si>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</si>
  <si>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</si>
  <si>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</si>
  <si>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</si>
  <si>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</si>
  <si>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</si>
  <si>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</si>
  <si>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</si>
  <si>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</si>
  <si>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</si>
  <si>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</si>
  <si>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</si>
  <si>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</si>
  <si>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</si>
  <si>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</si>
  <si>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</si>
  <si>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</si>
  <si>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</si>
  <si>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</si>
  <si>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</si>
  <si>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</si>
  <si>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</si>
  <si>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</si>
  <si>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</si>
  <si>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</si>
  <si>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</si>
  <si>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</si>
  <si>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</si>
  <si>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</si>
  <si>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</si>
  <si>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</si>
  <si>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</si>
  <si>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</si>
  <si>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</si>
  <si>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</si>
  <si>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</si>
  <si>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</si>
  <si>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</si>
  <si>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</si>
  <si>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</si>
  <si>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</si>
  <si>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</si>
  <si>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</si>
  <si>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</si>
  <si>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</si>
  <si>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</si>
  <si>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</si>
  <si>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</si>
  <si>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</si>
  <si>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</si>
  <si>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</si>
  <si>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</si>
  <si>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</si>
  <si>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</si>
  <si>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</si>
  <si>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</si>
  <si>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</si>
  <si>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</si>
  <si>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</si>
  <si>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</si>
  <si>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</si>
  <si>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</si>
  <si>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</si>
  <si>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</si>
  <si>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</si>
  <si>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</si>
  <si>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</si>
  <si>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</si>
  <si>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</si>
  <si>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</si>
  <si>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</si>
  <si>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</si>
  <si>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</si>
  <si>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</si>
  <si>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</si>
  <si>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</si>
  <si>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</si>
  <si>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</si>
  <si>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</si>
  <si>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</si>
  <si>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</si>
  <si>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</si>
  <si>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</si>
  <si>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</si>
  <si>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</si>
  <si>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</si>
  <si>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</si>
  <si>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</si>
  <si>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</si>
  <si>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</si>
  <si>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</si>
  <si>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</si>
  <si>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</si>
  <si>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</si>
  <si>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</si>
  <si>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</si>
  <si>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</si>
  <si>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</si>
  <si>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</si>
  <si>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</si>
  <si>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</si>
  <si>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</si>
  <si>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</si>
  <si>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</si>
  <si>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</si>
  <si>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</si>
  <si>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</si>
  <si>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</si>
  <si>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</si>
  <si>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</si>
  <si>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</si>
  <si>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</si>
  <si>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</si>
  <si>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</si>
  <si>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</si>
  <si>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</si>
  <si>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</si>
  <si>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</si>
  <si>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</si>
  <si>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</si>
  <si>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</si>
  <si>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</si>
  <si>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</si>
  <si>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</si>
  <si>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</si>
  <si>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</si>
  <si>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</si>
  <si>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077 - ZADAR ŽUPANIJSKO DRŽAVNO ODVJETNIŠTVO</t>
  </si>
  <si>
    <t>75</t>
  </si>
  <si>
    <t>11</t>
  </si>
  <si>
    <t>A640000</t>
  </si>
  <si>
    <t>Progon počinitelja kaznenih i kažnjivih djela i zaštita imovine RH pred županijskim sudovima i upravnim tijelima</t>
  </si>
  <si>
    <t>TEKUĆI PLAN  2023.*</t>
  </si>
  <si>
    <t>IZVRŠENJE 1.-12.2023.*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</si>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</sst>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opLeftCell="A4" workbookViewId="0">
      <selection activeCell="K18" sqref="K1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32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5" t="s">
        <v>3</v>
      </c>
      <c r="C8" s="105"/>
      <c r="D8" s="105"/>
      <c r="E8" s="105"/>
      <c r="F8" s="105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4.45" x14ac:dyDescent="0.55000000000000004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9.5" customHeight="1" x14ac:dyDescent="0.55000000000000004">
      <c r="B10" s="101" t="s">
        <v>8</v>
      </c>
      <c r="C10" s="102"/>
      <c r="D10" s="102"/>
      <c r="E10" s="102"/>
      <c r="F10" s="103"/>
      <c r="G10" s="85">
        <v>656959.16</v>
      </c>
      <c r="H10" s="86">
        <v>711132.25</v>
      </c>
      <c r="I10" s="86">
        <v>703885</v>
      </c>
      <c r="J10" s="86">
        <v>701234.67</v>
      </c>
      <c r="K10" s="86"/>
      <c r="L10" s="86"/>
    </row>
    <row r="11" spans="2:13" ht="19.5" customHeight="1" x14ac:dyDescent="0.55000000000000004">
      <c r="B11" s="104" t="s">
        <v>7</v>
      </c>
      <c r="C11" s="103"/>
      <c r="D11" s="103"/>
      <c r="E11" s="103"/>
      <c r="F11" s="103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9.5" customHeight="1" x14ac:dyDescent="0.55000000000000004">
      <c r="B12" s="98" t="s">
        <v>0</v>
      </c>
      <c r="C12" s="99"/>
      <c r="D12" s="99"/>
      <c r="E12" s="99"/>
      <c r="F12" s="100"/>
      <c r="G12" s="87">
        <v>656959.16</v>
      </c>
      <c r="H12" s="87">
        <v>711072</v>
      </c>
      <c r="I12" s="87">
        <f t="shared" ref="I12" si="0">I10+I11</f>
        <v>703885</v>
      </c>
      <c r="J12" s="87">
        <v>701234.67</v>
      </c>
      <c r="K12" s="88">
        <f>J12/G12*100</f>
        <v>106.73946155191747</v>
      </c>
      <c r="L12" s="88">
        <f>J12/I12*100</f>
        <v>99.623471163613374</v>
      </c>
    </row>
    <row r="13" spans="2:13" ht="19.5" customHeight="1" x14ac:dyDescent="0.25">
      <c r="B13" s="110" t="s">
        <v>9</v>
      </c>
      <c r="C13" s="102"/>
      <c r="D13" s="102"/>
      <c r="E13" s="102"/>
      <c r="F13" s="102"/>
      <c r="G13" s="89">
        <v>653383.61</v>
      </c>
      <c r="H13" s="86">
        <v>706825</v>
      </c>
      <c r="I13" s="86">
        <v>699703</v>
      </c>
      <c r="J13" s="86">
        <v>697145.2</v>
      </c>
      <c r="K13" s="86"/>
      <c r="L13" s="86"/>
    </row>
    <row r="14" spans="2:13" ht="19.5" customHeight="1" x14ac:dyDescent="0.55000000000000004">
      <c r="B14" s="104" t="s">
        <v>10</v>
      </c>
      <c r="C14" s="103"/>
      <c r="D14" s="103"/>
      <c r="E14" s="103"/>
      <c r="F14" s="103"/>
      <c r="G14" s="85">
        <v>3575.55</v>
      </c>
      <c r="H14" s="86">
        <v>4247</v>
      </c>
      <c r="I14" s="86">
        <v>4182</v>
      </c>
      <c r="J14" s="86">
        <v>4077.6</v>
      </c>
      <c r="K14" s="86"/>
      <c r="L14" s="86"/>
    </row>
    <row r="15" spans="2:13" ht="19.5" customHeight="1" x14ac:dyDescent="0.55000000000000004">
      <c r="B15" s="14" t="s">
        <v>1</v>
      </c>
      <c r="C15" s="15"/>
      <c r="D15" s="15"/>
      <c r="E15" s="15"/>
      <c r="F15" s="15"/>
      <c r="G15" s="87">
        <f>G13+G14</f>
        <v>656959.16</v>
      </c>
      <c r="H15" s="87">
        <f t="shared" ref="H15:J15" si="1">H13+H14</f>
        <v>711072</v>
      </c>
      <c r="I15" s="87">
        <f t="shared" si="1"/>
        <v>703885</v>
      </c>
      <c r="J15" s="87">
        <f t="shared" si="1"/>
        <v>701222.79999999993</v>
      </c>
      <c r="K15" s="88">
        <f>J15/G15*100</f>
        <v>106.73765474249571</v>
      </c>
      <c r="L15" s="88">
        <f>J15/I15*100</f>
        <v>99.621784808597994</v>
      </c>
    </row>
    <row r="16" spans="2:13" ht="19.5" customHeight="1" x14ac:dyDescent="0.25">
      <c r="B16" s="109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11.870000000111759</v>
      </c>
      <c r="K16" s="88" t="e">
        <f>J16/G16*100</f>
        <v>#DIV/0!</v>
      </c>
      <c r="L16" s="88" t="e">
        <f>J16/I16*100</f>
        <v>#DIV/0!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29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ht="14.45" customHeight="1" x14ac:dyDescent="0.55000000000000004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27.75" customHeight="1" x14ac:dyDescent="0.25">
      <c r="B21" s="101" t="s">
        <v>11</v>
      </c>
      <c r="C21" s="114"/>
      <c r="D21" s="114"/>
      <c r="E21" s="114"/>
      <c r="F21" s="114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27.75" customHeight="1" x14ac:dyDescent="0.55000000000000004">
      <c r="B22" s="101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27.75" customHeight="1" x14ac:dyDescent="0.55000000000000004">
      <c r="B23" s="115" t="s">
        <v>23</v>
      </c>
      <c r="C23" s="116"/>
      <c r="D23" s="116"/>
      <c r="E23" s="116"/>
      <c r="F23" s="11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27.75" customHeight="1" x14ac:dyDescent="0.25">
      <c r="A24"/>
      <c r="B24" s="101" t="s">
        <v>5</v>
      </c>
      <c r="C24" s="102"/>
      <c r="D24" s="102"/>
      <c r="E24" s="102"/>
      <c r="F24" s="102"/>
      <c r="G24" s="89">
        <v>29.73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27.75" customHeight="1" x14ac:dyDescent="0.25">
      <c r="A25"/>
      <c r="B25" s="101" t="s">
        <v>28</v>
      </c>
      <c r="C25" s="102"/>
      <c r="D25" s="102"/>
      <c r="E25" s="102"/>
      <c r="F25" s="102"/>
      <c r="G25" s="89">
        <v>0</v>
      </c>
      <c r="H25" s="86">
        <v>0</v>
      </c>
      <c r="I25" s="86">
        <v>0</v>
      </c>
      <c r="J25" s="86">
        <v>11.87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27.75" customHeight="1" x14ac:dyDescent="0.55000000000000004">
      <c r="A26" s="35"/>
      <c r="B26" s="115" t="s">
        <v>30</v>
      </c>
      <c r="C26" s="116"/>
      <c r="D26" s="116"/>
      <c r="E26" s="116"/>
      <c r="F26" s="117"/>
      <c r="G26" s="94">
        <f>G24+G25</f>
        <v>29.73</v>
      </c>
      <c r="H26" s="94">
        <f t="shared" ref="H26:J26" si="4">H24+H25</f>
        <v>0</v>
      </c>
      <c r="I26" s="94">
        <f t="shared" si="4"/>
        <v>0</v>
      </c>
      <c r="J26" s="94">
        <f t="shared" si="4"/>
        <v>11.87</v>
      </c>
      <c r="K26" s="93">
        <f>J26/G26*100</f>
        <v>39.926000672721152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ht="27.75" customHeight="1" x14ac:dyDescent="0.25">
      <c r="B27" s="108" t="s">
        <v>31</v>
      </c>
      <c r="C27" s="108"/>
      <c r="D27" s="108"/>
      <c r="E27" s="108"/>
      <c r="F27" s="108"/>
      <c r="G27" s="94">
        <f>G16+G26</f>
        <v>29.73</v>
      </c>
      <c r="H27" s="94">
        <f t="shared" ref="H27:J27" si="5">H16+H26</f>
        <v>0</v>
      </c>
      <c r="I27" s="94">
        <f t="shared" si="5"/>
        <v>0</v>
      </c>
      <c r="J27" s="94">
        <f t="shared" si="5"/>
        <v>23.740000000111756</v>
      </c>
      <c r="K27" s="93">
        <f>J27/G27*100</f>
        <v>79.852001345818209</v>
      </c>
      <c r="L27" s="93" t="e">
        <f>J27/I27*100</f>
        <v>#DIV/0!</v>
      </c>
    </row>
    <row r="29" spans="1:49" ht="14.45" x14ac:dyDescent="0.55000000000000004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97" t="s">
        <v>41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topLeftCell="A7" zoomScale="90" zoomScaleNormal="90" workbookViewId="0">
      <selection activeCell="Q12" sqref="Q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656959.16</v>
      </c>
      <c r="H10" s="65">
        <f>H11</f>
        <v>711132.25</v>
      </c>
      <c r="I10" s="65">
        <f>I11</f>
        <v>703885</v>
      </c>
      <c r="J10" s="65">
        <f>J11</f>
        <v>701234.66999999993</v>
      </c>
      <c r="K10" s="69">
        <f t="shared" ref="K10:K18" si="0">(J10*100)/G10</f>
        <v>106.73946155191747</v>
      </c>
      <c r="L10" s="69">
        <f t="shared" ref="L10:L18" si="1">(J10*100)/I10</f>
        <v>99.623471163613374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656959.16</v>
      </c>
      <c r="H11" s="65">
        <f>H12+H15</f>
        <v>711132.25</v>
      </c>
      <c r="I11" s="65">
        <f>I12+I15</f>
        <v>703885</v>
      </c>
      <c r="J11" s="65">
        <f>J12+J15</f>
        <v>701234.66999999993</v>
      </c>
      <c r="K11" s="65">
        <f t="shared" si="0"/>
        <v>106.73946155191747</v>
      </c>
      <c r="L11" s="65">
        <f t="shared" si="1"/>
        <v>99.623471163613374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431.08</v>
      </c>
      <c r="H12" s="65">
        <f t="shared" si="2"/>
        <v>325.25</v>
      </c>
      <c r="I12" s="65">
        <f t="shared" si="2"/>
        <v>326</v>
      </c>
      <c r="J12" s="65">
        <f t="shared" si="2"/>
        <v>337.12</v>
      </c>
      <c r="K12" s="65">
        <f t="shared" si="0"/>
        <v>78.203581701772293</v>
      </c>
      <c r="L12" s="65">
        <f t="shared" si="1"/>
        <v>103.41104294478528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431.08</v>
      </c>
      <c r="H13" s="65">
        <f t="shared" si="2"/>
        <v>325.25</v>
      </c>
      <c r="I13" s="65">
        <f t="shared" si="2"/>
        <v>326</v>
      </c>
      <c r="J13" s="65">
        <f t="shared" si="2"/>
        <v>337.12</v>
      </c>
      <c r="K13" s="65">
        <f t="shared" si="0"/>
        <v>78.203581701772293</v>
      </c>
      <c r="L13" s="65">
        <f t="shared" si="1"/>
        <v>103.41104294478528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431.08</v>
      </c>
      <c r="H14" s="66">
        <v>325.25</v>
      </c>
      <c r="I14" s="66">
        <v>326</v>
      </c>
      <c r="J14" s="66">
        <v>337.12</v>
      </c>
      <c r="K14" s="66">
        <f t="shared" si="0"/>
        <v>78.203581701772293</v>
      </c>
      <c r="L14" s="66">
        <f t="shared" si="1"/>
        <v>103.41104294478528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656528.08000000007</v>
      </c>
      <c r="H15" s="65">
        <f>H16</f>
        <v>710807</v>
      </c>
      <c r="I15" s="65">
        <f>I16</f>
        <v>703559</v>
      </c>
      <c r="J15" s="65">
        <f>J16</f>
        <v>700897.54999999993</v>
      </c>
      <c r="K15" s="65">
        <f t="shared" si="0"/>
        <v>106.75819836982447</v>
      </c>
      <c r="L15" s="65">
        <f t="shared" si="1"/>
        <v>99.621716160265166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656528.08000000007</v>
      </c>
      <c r="H16" s="65">
        <f>H17+H18</f>
        <v>710807</v>
      </c>
      <c r="I16" s="65">
        <f>I17+I18</f>
        <v>703559</v>
      </c>
      <c r="J16" s="65">
        <f>J17+J18</f>
        <v>700897.54999999993</v>
      </c>
      <c r="K16" s="65">
        <f t="shared" si="0"/>
        <v>106.75819836982447</v>
      </c>
      <c r="L16" s="65">
        <f t="shared" si="1"/>
        <v>99.621716160265166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652952.53</v>
      </c>
      <c r="H17" s="66">
        <v>706560</v>
      </c>
      <c r="I17" s="66">
        <v>699377</v>
      </c>
      <c r="J17" s="66">
        <v>696819.95</v>
      </c>
      <c r="K17" s="66">
        <f t="shared" si="0"/>
        <v>106.71831687366308</v>
      </c>
      <c r="L17" s="66">
        <f t="shared" si="1"/>
        <v>99.63438174260807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3575.55</v>
      </c>
      <c r="H18" s="66">
        <v>4247</v>
      </c>
      <c r="I18" s="66">
        <v>4182</v>
      </c>
      <c r="J18" s="66">
        <v>4077.6</v>
      </c>
      <c r="K18" s="66">
        <f t="shared" si="0"/>
        <v>114.04119645928598</v>
      </c>
      <c r="L18" s="66">
        <f t="shared" si="1"/>
        <v>97.503586800573885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G24+G66</f>
        <v>656959.16</v>
      </c>
      <c r="H23" s="65">
        <f>H24+H66</f>
        <v>711072</v>
      </c>
      <c r="I23" s="65">
        <f>I24+I66</f>
        <v>703885</v>
      </c>
      <c r="J23" s="65">
        <f>J24+J66</f>
        <v>701222.8</v>
      </c>
      <c r="K23" s="70">
        <f t="shared" ref="K23:K54" si="3">(J23*100)/G23</f>
        <v>106.73765474249571</v>
      </c>
      <c r="L23" s="70">
        <f t="shared" ref="L23:L54" si="4">(J23*100)/I23</f>
        <v>99.621784808597994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G25+G34+G60</f>
        <v>653383.61</v>
      </c>
      <c r="H24" s="65">
        <f>H25+H34+H60</f>
        <v>706825</v>
      </c>
      <c r="I24" s="65">
        <f>I25+I34+I60</f>
        <v>699703</v>
      </c>
      <c r="J24" s="65">
        <f>J25+J34+J60</f>
        <v>697145.20000000007</v>
      </c>
      <c r="K24" s="65">
        <f t="shared" si="3"/>
        <v>106.69768713665775</v>
      </c>
      <c r="L24" s="65">
        <f t="shared" si="4"/>
        <v>99.634444900193373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544120.86</v>
      </c>
      <c r="H25" s="65">
        <f>H26+H29+H31</f>
        <v>610816</v>
      </c>
      <c r="I25" s="65">
        <f>I26+I29+I31</f>
        <v>609133</v>
      </c>
      <c r="J25" s="65">
        <f>J26+J29+J31</f>
        <v>607955.94000000006</v>
      </c>
      <c r="K25" s="65">
        <f t="shared" si="3"/>
        <v>111.73178326594575</v>
      </c>
      <c r="L25" s="65">
        <f t="shared" si="4"/>
        <v>99.806764696708285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458554.94</v>
      </c>
      <c r="H26" s="65">
        <f>H27+H28</f>
        <v>486211</v>
      </c>
      <c r="I26" s="65">
        <f>I27+I28</f>
        <v>490011</v>
      </c>
      <c r="J26" s="65">
        <f>J27+J28</f>
        <v>489091.01</v>
      </c>
      <c r="K26" s="65">
        <f t="shared" si="3"/>
        <v>106.6591955153727</v>
      </c>
      <c r="L26" s="65">
        <f t="shared" si="4"/>
        <v>99.812251153545532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457353.15</v>
      </c>
      <c r="H27" s="66">
        <v>483557</v>
      </c>
      <c r="I27" s="66">
        <v>488157</v>
      </c>
      <c r="J27" s="66">
        <v>487983.06</v>
      </c>
      <c r="K27" s="66">
        <f t="shared" si="3"/>
        <v>106.69721199034051</v>
      </c>
      <c r="L27" s="66">
        <f t="shared" si="4"/>
        <v>99.964368020944079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1201.79</v>
      </c>
      <c r="H28" s="66">
        <v>2654</v>
      </c>
      <c r="I28" s="66">
        <v>1854</v>
      </c>
      <c r="J28" s="66">
        <v>1107.95</v>
      </c>
      <c r="K28" s="66">
        <f t="shared" si="3"/>
        <v>92.191647459206692</v>
      </c>
      <c r="L28" s="66">
        <f t="shared" si="4"/>
        <v>59.759978425026972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11181.51</v>
      </c>
      <c r="H29" s="65">
        <f>H30</f>
        <v>15063</v>
      </c>
      <c r="I29" s="65">
        <f>I30</f>
        <v>16106</v>
      </c>
      <c r="J29" s="65">
        <f>J30</f>
        <v>16104.53</v>
      </c>
      <c r="K29" s="65">
        <f t="shared" si="3"/>
        <v>144.02822159082271</v>
      </c>
      <c r="L29" s="65">
        <f t="shared" si="4"/>
        <v>99.990872966596299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11181.51</v>
      </c>
      <c r="H30" s="66">
        <v>15063</v>
      </c>
      <c r="I30" s="66">
        <v>16106</v>
      </c>
      <c r="J30" s="66">
        <v>16104.53</v>
      </c>
      <c r="K30" s="66">
        <f t="shared" si="3"/>
        <v>144.02822159082271</v>
      </c>
      <c r="L30" s="66">
        <f t="shared" si="4"/>
        <v>99.990872966596299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G32+G33</f>
        <v>74384.41</v>
      </c>
      <c r="H31" s="65">
        <f>H32+H33</f>
        <v>109542</v>
      </c>
      <c r="I31" s="65">
        <f>I32+I33</f>
        <v>103016</v>
      </c>
      <c r="J31" s="65">
        <f>J32+J33</f>
        <v>102760.4</v>
      </c>
      <c r="K31" s="65">
        <f t="shared" si="3"/>
        <v>138.1477651029295</v>
      </c>
      <c r="L31" s="65">
        <f t="shared" si="4"/>
        <v>99.751883202609307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0</v>
      </c>
      <c r="H32" s="66">
        <v>21634</v>
      </c>
      <c r="I32" s="66">
        <v>22208</v>
      </c>
      <c r="J32" s="66">
        <v>22127.85</v>
      </c>
      <c r="K32" s="66" t="e">
        <f t="shared" si="3"/>
        <v>#DIV/0!</v>
      </c>
      <c r="L32" s="66">
        <f t="shared" si="4"/>
        <v>99.639094020172905</v>
      </c>
    </row>
    <row r="33" spans="2:12" x14ac:dyDescent="0.25">
      <c r="B33" s="66"/>
      <c r="C33" s="66"/>
      <c r="D33" s="66"/>
      <c r="E33" s="66" t="s">
        <v>88</v>
      </c>
      <c r="F33" s="66" t="s">
        <v>89</v>
      </c>
      <c r="G33" s="66">
        <v>74384.41</v>
      </c>
      <c r="H33" s="66">
        <v>87908</v>
      </c>
      <c r="I33" s="66">
        <v>80808</v>
      </c>
      <c r="J33" s="66">
        <v>80632.55</v>
      </c>
      <c r="K33" s="66">
        <f t="shared" si="3"/>
        <v>108.39979775331955</v>
      </c>
      <c r="L33" s="66">
        <f t="shared" si="4"/>
        <v>99.782880407880413</v>
      </c>
    </row>
    <row r="34" spans="2:12" x14ac:dyDescent="0.25">
      <c r="B34" s="65"/>
      <c r="C34" s="65" t="s">
        <v>90</v>
      </c>
      <c r="D34" s="65"/>
      <c r="E34" s="65"/>
      <c r="F34" s="65" t="s">
        <v>91</v>
      </c>
      <c r="G34" s="65">
        <f>G35+G40+G44+G54+G56</f>
        <v>107537.89</v>
      </c>
      <c r="H34" s="65">
        <f>H35+H40+H44+H54+H56</f>
        <v>83600</v>
      </c>
      <c r="I34" s="65">
        <f>I35+I40+I44+I54+I56</f>
        <v>77861</v>
      </c>
      <c r="J34" s="65">
        <f>J35+J40+J44+J54+J56</f>
        <v>77004.479999999996</v>
      </c>
      <c r="K34" s="65">
        <f t="shared" si="3"/>
        <v>71.606835507001307</v>
      </c>
      <c r="L34" s="65">
        <f t="shared" si="4"/>
        <v>98.899937067337945</v>
      </c>
    </row>
    <row r="35" spans="2:12" x14ac:dyDescent="0.25">
      <c r="B35" s="65"/>
      <c r="C35" s="65"/>
      <c r="D35" s="65" t="s">
        <v>92</v>
      </c>
      <c r="E35" s="65"/>
      <c r="F35" s="65" t="s">
        <v>93</v>
      </c>
      <c r="G35" s="65">
        <f>G36+G37+G38+G39</f>
        <v>15478.55</v>
      </c>
      <c r="H35" s="65">
        <f>H36+H37+H38+H39</f>
        <v>15520</v>
      </c>
      <c r="I35" s="65">
        <f>I36+I37+I38+I39</f>
        <v>13020</v>
      </c>
      <c r="J35" s="65">
        <f>J36+J37+J38+J39</f>
        <v>12627.24</v>
      </c>
      <c r="K35" s="65">
        <f t="shared" si="3"/>
        <v>81.578959269440617</v>
      </c>
      <c r="L35" s="65">
        <f t="shared" si="4"/>
        <v>96.983410138248843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2521.73</v>
      </c>
      <c r="H36" s="66">
        <v>4389</v>
      </c>
      <c r="I36" s="66">
        <v>3786</v>
      </c>
      <c r="J36" s="66">
        <v>3550</v>
      </c>
      <c r="K36" s="66">
        <f t="shared" si="3"/>
        <v>140.77637177651849</v>
      </c>
      <c r="L36" s="66">
        <f t="shared" si="4"/>
        <v>93.76650818806128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12956.82</v>
      </c>
      <c r="H37" s="66">
        <v>10600</v>
      </c>
      <c r="I37" s="66">
        <v>9100</v>
      </c>
      <c r="J37" s="66">
        <v>9077.24</v>
      </c>
      <c r="K37" s="66">
        <f t="shared" si="3"/>
        <v>70.057622163462952</v>
      </c>
      <c r="L37" s="66">
        <f t="shared" si="4"/>
        <v>99.749890109890103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0</v>
      </c>
      <c r="H38" s="66">
        <v>398</v>
      </c>
      <c r="I38" s="66">
        <v>1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0</v>
      </c>
      <c r="H39" s="66">
        <v>133</v>
      </c>
      <c r="I39" s="66">
        <v>133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x14ac:dyDescent="0.25">
      <c r="B40" s="65"/>
      <c r="C40" s="65"/>
      <c r="D40" s="65" t="s">
        <v>102</v>
      </c>
      <c r="E40" s="65"/>
      <c r="F40" s="65" t="s">
        <v>103</v>
      </c>
      <c r="G40" s="65">
        <f>G41+G42+G43</f>
        <v>8394.4500000000007</v>
      </c>
      <c r="H40" s="65">
        <f>H41+H42+H43</f>
        <v>8401</v>
      </c>
      <c r="I40" s="65">
        <f>I41+I42+I43</f>
        <v>7162</v>
      </c>
      <c r="J40" s="65">
        <f>J41+J42+J43</f>
        <v>7084.61</v>
      </c>
      <c r="K40" s="65">
        <f t="shared" si="3"/>
        <v>84.396357116904611</v>
      </c>
      <c r="L40" s="65">
        <f t="shared" si="4"/>
        <v>98.919435911756494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6270.88</v>
      </c>
      <c r="H41" s="66">
        <v>6410</v>
      </c>
      <c r="I41" s="66">
        <v>5910</v>
      </c>
      <c r="J41" s="66">
        <v>5908.33</v>
      </c>
      <c r="K41" s="66">
        <f t="shared" si="3"/>
        <v>94.218514785803592</v>
      </c>
      <c r="L41" s="66">
        <f t="shared" si="4"/>
        <v>99.971742808798652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1725.4</v>
      </c>
      <c r="H42" s="66">
        <v>1593</v>
      </c>
      <c r="I42" s="66">
        <v>975</v>
      </c>
      <c r="J42" s="66">
        <v>974.07</v>
      </c>
      <c r="K42" s="66">
        <f t="shared" si="3"/>
        <v>56.454735133881996</v>
      </c>
      <c r="L42" s="66">
        <f t="shared" si="4"/>
        <v>99.904615384615383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398.17</v>
      </c>
      <c r="H43" s="66">
        <v>398</v>
      </c>
      <c r="I43" s="66">
        <v>277</v>
      </c>
      <c r="J43" s="66">
        <v>202.21</v>
      </c>
      <c r="K43" s="66">
        <f t="shared" si="3"/>
        <v>50.784840645955242</v>
      </c>
      <c r="L43" s="66">
        <f t="shared" si="4"/>
        <v>73</v>
      </c>
    </row>
    <row r="44" spans="2:12" x14ac:dyDescent="0.25">
      <c r="B44" s="65"/>
      <c r="C44" s="65"/>
      <c r="D44" s="65" t="s">
        <v>110</v>
      </c>
      <c r="E44" s="65"/>
      <c r="F44" s="65" t="s">
        <v>111</v>
      </c>
      <c r="G44" s="65">
        <f>G45+G46+G47+G48+G49+G50+G51+G52+G53</f>
        <v>81640.86</v>
      </c>
      <c r="H44" s="65">
        <f>H45+H46+H47+H48+H49+H50+H51+H52+H53</f>
        <v>57719</v>
      </c>
      <c r="I44" s="65">
        <f>I45+I46+I47+I48+I49+I50+I51+I52+I53</f>
        <v>55719</v>
      </c>
      <c r="J44" s="65">
        <f>J45+J46+J47+J48+J49+J50+J51+J52+J53</f>
        <v>55649.51</v>
      </c>
      <c r="K44" s="65">
        <f t="shared" si="3"/>
        <v>68.163796902678385</v>
      </c>
      <c r="L44" s="65">
        <f t="shared" si="4"/>
        <v>99.875284911789521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7299.75</v>
      </c>
      <c r="H45" s="66">
        <v>6902</v>
      </c>
      <c r="I45" s="66">
        <v>6167</v>
      </c>
      <c r="J45" s="66">
        <v>6166.23</v>
      </c>
      <c r="K45" s="66">
        <f t="shared" si="3"/>
        <v>84.471796979348611</v>
      </c>
      <c r="L45" s="66">
        <f t="shared" si="4"/>
        <v>99.987514188422253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1592.67</v>
      </c>
      <c r="H46" s="66">
        <v>1991</v>
      </c>
      <c r="I46" s="66">
        <v>1764</v>
      </c>
      <c r="J46" s="66">
        <v>1763.5</v>
      </c>
      <c r="K46" s="66">
        <f t="shared" si="3"/>
        <v>110.72601354957398</v>
      </c>
      <c r="L46" s="66">
        <f t="shared" si="4"/>
        <v>99.971655328798192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905.57</v>
      </c>
      <c r="H47" s="66">
        <v>531</v>
      </c>
      <c r="I47" s="66">
        <v>0</v>
      </c>
      <c r="J47" s="66">
        <v>0</v>
      </c>
      <c r="K47" s="66">
        <f t="shared" si="3"/>
        <v>0</v>
      </c>
      <c r="L47" s="66" t="e">
        <f t="shared" si="4"/>
        <v>#DIV/0!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1114.8699999999999</v>
      </c>
      <c r="H48" s="66">
        <v>295</v>
      </c>
      <c r="I48" s="66">
        <v>162</v>
      </c>
      <c r="J48" s="66">
        <v>161.19999999999999</v>
      </c>
      <c r="K48" s="66">
        <f t="shared" si="3"/>
        <v>14.459084915730084</v>
      </c>
      <c r="L48" s="66">
        <f t="shared" si="4"/>
        <v>99.506172839506164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4313.49</v>
      </c>
      <c r="H49" s="66">
        <v>5014</v>
      </c>
      <c r="I49" s="66">
        <v>4246</v>
      </c>
      <c r="J49" s="66">
        <v>4245.7700000000004</v>
      </c>
      <c r="K49" s="66">
        <f t="shared" si="3"/>
        <v>98.430041567269214</v>
      </c>
      <c r="L49" s="66">
        <f t="shared" si="4"/>
        <v>99.994583137070194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670.25</v>
      </c>
      <c r="H50" s="66">
        <v>2373</v>
      </c>
      <c r="I50" s="66">
        <v>1539</v>
      </c>
      <c r="J50" s="66">
        <v>1539</v>
      </c>
      <c r="K50" s="66">
        <f t="shared" si="3"/>
        <v>229.61581499440507</v>
      </c>
      <c r="L50" s="66">
        <f t="shared" si="4"/>
        <v>100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65498.720000000001</v>
      </c>
      <c r="H51" s="66">
        <v>40082</v>
      </c>
      <c r="I51" s="66">
        <v>41311</v>
      </c>
      <c r="J51" s="66">
        <v>41310.629999999997</v>
      </c>
      <c r="K51" s="66">
        <f t="shared" si="3"/>
        <v>63.070896652636868</v>
      </c>
      <c r="L51" s="66">
        <f t="shared" si="4"/>
        <v>99.999104354772328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0</v>
      </c>
      <c r="H52" s="66">
        <v>133</v>
      </c>
      <c r="I52" s="66">
        <v>66</v>
      </c>
      <c r="J52" s="66">
        <v>0</v>
      </c>
      <c r="K52" s="66" t="e">
        <f t="shared" si="3"/>
        <v>#DIV/0!</v>
      </c>
      <c r="L52" s="66">
        <f t="shared" si="4"/>
        <v>0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245.54</v>
      </c>
      <c r="H53" s="66">
        <v>398</v>
      </c>
      <c r="I53" s="66">
        <v>464</v>
      </c>
      <c r="J53" s="66">
        <v>463.18</v>
      </c>
      <c r="K53" s="66">
        <f t="shared" si="3"/>
        <v>188.63728924004235</v>
      </c>
      <c r="L53" s="66">
        <f t="shared" si="4"/>
        <v>99.823275862068968</v>
      </c>
    </row>
    <row r="54" spans="2:12" x14ac:dyDescent="0.25">
      <c r="B54" s="65"/>
      <c r="C54" s="65"/>
      <c r="D54" s="65" t="s">
        <v>130</v>
      </c>
      <c r="E54" s="65"/>
      <c r="F54" s="65" t="s">
        <v>131</v>
      </c>
      <c r="G54" s="65">
        <f>G55</f>
        <v>663.61</v>
      </c>
      <c r="H54" s="65">
        <f>H55</f>
        <v>133</v>
      </c>
      <c r="I54" s="65">
        <f>I55</f>
        <v>133</v>
      </c>
      <c r="J54" s="65">
        <f>J55</f>
        <v>133</v>
      </c>
      <c r="K54" s="65">
        <f t="shared" si="3"/>
        <v>20.041892075164629</v>
      </c>
      <c r="L54" s="65">
        <f t="shared" si="4"/>
        <v>100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663.61</v>
      </c>
      <c r="H55" s="66">
        <v>133</v>
      </c>
      <c r="I55" s="66">
        <v>133</v>
      </c>
      <c r="J55" s="66">
        <v>133</v>
      </c>
      <c r="K55" s="66">
        <f t="shared" ref="K55:K72" si="5">(J55*100)/G55</f>
        <v>20.041892075164629</v>
      </c>
      <c r="L55" s="66">
        <f t="shared" ref="L55:L72" si="6">(J55*100)/I55</f>
        <v>100</v>
      </c>
    </row>
    <row r="56" spans="2:12" x14ac:dyDescent="0.25">
      <c r="B56" s="65"/>
      <c r="C56" s="65"/>
      <c r="D56" s="65" t="s">
        <v>134</v>
      </c>
      <c r="E56" s="65"/>
      <c r="F56" s="65" t="s">
        <v>135</v>
      </c>
      <c r="G56" s="65">
        <f>G57+G58+G59</f>
        <v>1360.42</v>
      </c>
      <c r="H56" s="65">
        <f>H57+H58+H59</f>
        <v>1827</v>
      </c>
      <c r="I56" s="65">
        <f>I57+I58+I59</f>
        <v>1827</v>
      </c>
      <c r="J56" s="65">
        <f>J57+J58+J59</f>
        <v>1510.12</v>
      </c>
      <c r="K56" s="65">
        <f t="shared" si="5"/>
        <v>111.00395466106055</v>
      </c>
      <c r="L56" s="65">
        <f t="shared" si="6"/>
        <v>82.655719759168036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729.98</v>
      </c>
      <c r="H57" s="66">
        <v>898</v>
      </c>
      <c r="I57" s="66">
        <v>898</v>
      </c>
      <c r="J57" s="66">
        <v>730</v>
      </c>
      <c r="K57" s="66">
        <f t="shared" si="5"/>
        <v>100.00273980109044</v>
      </c>
      <c r="L57" s="66">
        <f t="shared" si="6"/>
        <v>81.291759465478847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265.45</v>
      </c>
      <c r="H58" s="66">
        <v>265</v>
      </c>
      <c r="I58" s="66">
        <v>265</v>
      </c>
      <c r="J58" s="66">
        <v>263.39999999999998</v>
      </c>
      <c r="K58" s="66">
        <f t="shared" si="5"/>
        <v>99.227726502166121</v>
      </c>
      <c r="L58" s="66">
        <f t="shared" si="6"/>
        <v>99.396226415094333</v>
      </c>
    </row>
    <row r="59" spans="2:12" x14ac:dyDescent="0.25">
      <c r="B59" s="66"/>
      <c r="C59" s="66"/>
      <c r="D59" s="66"/>
      <c r="E59" s="66" t="s">
        <v>140</v>
      </c>
      <c r="F59" s="66" t="s">
        <v>135</v>
      </c>
      <c r="G59" s="66">
        <v>364.99</v>
      </c>
      <c r="H59" s="66">
        <v>664</v>
      </c>
      <c r="I59" s="66">
        <v>664</v>
      </c>
      <c r="J59" s="66">
        <v>516.72</v>
      </c>
      <c r="K59" s="66">
        <f t="shared" si="5"/>
        <v>141.57100194525876</v>
      </c>
      <c r="L59" s="66">
        <f t="shared" si="6"/>
        <v>77.819277108433738</v>
      </c>
    </row>
    <row r="60" spans="2:12" x14ac:dyDescent="0.25">
      <c r="B60" s="65"/>
      <c r="C60" s="65" t="s">
        <v>141</v>
      </c>
      <c r="D60" s="65"/>
      <c r="E60" s="65"/>
      <c r="F60" s="65" t="s">
        <v>142</v>
      </c>
      <c r="G60" s="65">
        <f>G61+G63</f>
        <v>1724.8600000000001</v>
      </c>
      <c r="H60" s="65">
        <f>H61+H63</f>
        <v>12409</v>
      </c>
      <c r="I60" s="65">
        <f>I61+I63</f>
        <v>12709</v>
      </c>
      <c r="J60" s="65">
        <f>J61+J63</f>
        <v>12184.78</v>
      </c>
      <c r="K60" s="65">
        <f t="shared" si="5"/>
        <v>706.42139072156579</v>
      </c>
      <c r="L60" s="65">
        <f t="shared" si="6"/>
        <v>95.875206546541818</v>
      </c>
    </row>
    <row r="61" spans="2:12" x14ac:dyDescent="0.25">
      <c r="B61" s="65"/>
      <c r="C61" s="65"/>
      <c r="D61" s="65" t="s">
        <v>143</v>
      </c>
      <c r="E61" s="65"/>
      <c r="F61" s="65" t="s">
        <v>144</v>
      </c>
      <c r="G61" s="65">
        <f>G62</f>
        <v>1008.16</v>
      </c>
      <c r="H61" s="65">
        <f>H62</f>
        <v>995</v>
      </c>
      <c r="I61" s="65">
        <f>I62</f>
        <v>995</v>
      </c>
      <c r="J61" s="65">
        <f>J62</f>
        <v>911.2</v>
      </c>
      <c r="K61" s="65">
        <f t="shared" si="5"/>
        <v>90.382478971591809</v>
      </c>
      <c r="L61" s="65">
        <f t="shared" si="6"/>
        <v>91.577889447236174</v>
      </c>
    </row>
    <row r="62" spans="2:12" x14ac:dyDescent="0.25">
      <c r="B62" s="66"/>
      <c r="C62" s="66"/>
      <c r="D62" s="66"/>
      <c r="E62" s="66" t="s">
        <v>145</v>
      </c>
      <c r="F62" s="66" t="s">
        <v>146</v>
      </c>
      <c r="G62" s="66">
        <v>1008.16</v>
      </c>
      <c r="H62" s="66">
        <v>995</v>
      </c>
      <c r="I62" s="66">
        <v>995</v>
      </c>
      <c r="J62" s="66">
        <v>911.2</v>
      </c>
      <c r="K62" s="66">
        <f t="shared" si="5"/>
        <v>90.382478971591809</v>
      </c>
      <c r="L62" s="66">
        <f t="shared" si="6"/>
        <v>91.577889447236174</v>
      </c>
    </row>
    <row r="63" spans="2:12" x14ac:dyDescent="0.25">
      <c r="B63" s="65"/>
      <c r="C63" s="65"/>
      <c r="D63" s="65" t="s">
        <v>147</v>
      </c>
      <c r="E63" s="65"/>
      <c r="F63" s="65" t="s">
        <v>148</v>
      </c>
      <c r="G63" s="65">
        <f>G64+G65</f>
        <v>716.7</v>
      </c>
      <c r="H63" s="65">
        <f>H64+H65</f>
        <v>11414</v>
      </c>
      <c r="I63" s="65">
        <f>I64+I65</f>
        <v>11714</v>
      </c>
      <c r="J63" s="65">
        <f>J64+J65</f>
        <v>11273.58</v>
      </c>
      <c r="K63" s="65">
        <f t="shared" si="5"/>
        <v>1572.9845123482628</v>
      </c>
      <c r="L63" s="65">
        <f t="shared" si="6"/>
        <v>96.240225371350519</v>
      </c>
    </row>
    <row r="64" spans="2:12" x14ac:dyDescent="0.25">
      <c r="B64" s="66"/>
      <c r="C64" s="66"/>
      <c r="D64" s="66"/>
      <c r="E64" s="66" t="s">
        <v>149</v>
      </c>
      <c r="F64" s="66" t="s">
        <v>150</v>
      </c>
      <c r="G64" s="66">
        <v>716.7</v>
      </c>
      <c r="H64" s="66">
        <v>796</v>
      </c>
      <c r="I64" s="66">
        <v>796</v>
      </c>
      <c r="J64" s="66">
        <v>733.99</v>
      </c>
      <c r="K64" s="66">
        <f t="shared" si="5"/>
        <v>102.4124459327473</v>
      </c>
      <c r="L64" s="66">
        <f t="shared" si="6"/>
        <v>92.209798994974875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0</v>
      </c>
      <c r="H65" s="66">
        <v>10618</v>
      </c>
      <c r="I65" s="66">
        <v>10918</v>
      </c>
      <c r="J65" s="66">
        <v>10539.59</v>
      </c>
      <c r="K65" s="66" t="e">
        <f t="shared" si="5"/>
        <v>#DIV/0!</v>
      </c>
      <c r="L65" s="66">
        <f t="shared" si="6"/>
        <v>96.534072174390914</v>
      </c>
    </row>
    <row r="66" spans="2:12" x14ac:dyDescent="0.25">
      <c r="B66" s="65" t="s">
        <v>153</v>
      </c>
      <c r="C66" s="65"/>
      <c r="D66" s="65"/>
      <c r="E66" s="65"/>
      <c r="F66" s="65" t="s">
        <v>154</v>
      </c>
      <c r="G66" s="65">
        <f>G67+G70</f>
        <v>3575.55</v>
      </c>
      <c r="H66" s="65">
        <f>H67+H70</f>
        <v>4247</v>
      </c>
      <c r="I66" s="65">
        <f>I67+I70</f>
        <v>4182</v>
      </c>
      <c r="J66" s="65">
        <f>J67+J70</f>
        <v>4077.6</v>
      </c>
      <c r="K66" s="65">
        <f t="shared" si="5"/>
        <v>114.04119645928598</v>
      </c>
      <c r="L66" s="65">
        <f t="shared" si="6"/>
        <v>97.503586800573885</v>
      </c>
    </row>
    <row r="67" spans="2:12" x14ac:dyDescent="0.25">
      <c r="B67" s="65"/>
      <c r="C67" s="65" t="s">
        <v>155</v>
      </c>
      <c r="D67" s="65"/>
      <c r="E67" s="65"/>
      <c r="F67" s="65" t="s">
        <v>156</v>
      </c>
      <c r="G67" s="65">
        <f t="shared" ref="G67:J68" si="7">G68</f>
        <v>3575.55</v>
      </c>
      <c r="H67" s="65">
        <f t="shared" si="7"/>
        <v>3982</v>
      </c>
      <c r="I67" s="65">
        <f t="shared" si="7"/>
        <v>4182</v>
      </c>
      <c r="J67" s="65">
        <f t="shared" si="7"/>
        <v>4077.6</v>
      </c>
      <c r="K67" s="65">
        <f t="shared" si="5"/>
        <v>114.04119645928598</v>
      </c>
      <c r="L67" s="65">
        <f t="shared" si="6"/>
        <v>97.503586800573885</v>
      </c>
    </row>
    <row r="68" spans="2:12" x14ac:dyDescent="0.25">
      <c r="B68" s="65"/>
      <c r="C68" s="65"/>
      <c r="D68" s="65" t="s">
        <v>157</v>
      </c>
      <c r="E68" s="65"/>
      <c r="F68" s="65" t="s">
        <v>158</v>
      </c>
      <c r="G68" s="65">
        <f t="shared" si="7"/>
        <v>3575.55</v>
      </c>
      <c r="H68" s="65">
        <f t="shared" si="7"/>
        <v>3982</v>
      </c>
      <c r="I68" s="65">
        <f t="shared" si="7"/>
        <v>4182</v>
      </c>
      <c r="J68" s="65">
        <f t="shared" si="7"/>
        <v>4077.6</v>
      </c>
      <c r="K68" s="65">
        <f t="shared" si="5"/>
        <v>114.04119645928598</v>
      </c>
      <c r="L68" s="65">
        <f t="shared" si="6"/>
        <v>97.503586800573885</v>
      </c>
    </row>
    <row r="69" spans="2:12" x14ac:dyDescent="0.25">
      <c r="B69" s="66"/>
      <c r="C69" s="66"/>
      <c r="D69" s="66"/>
      <c r="E69" s="66" t="s">
        <v>159</v>
      </c>
      <c r="F69" s="66" t="s">
        <v>160</v>
      </c>
      <c r="G69" s="66">
        <v>3575.55</v>
      </c>
      <c r="H69" s="66">
        <v>3982</v>
      </c>
      <c r="I69" s="66">
        <v>4182</v>
      </c>
      <c r="J69" s="66">
        <v>4077.6</v>
      </c>
      <c r="K69" s="66">
        <f t="shared" si="5"/>
        <v>114.04119645928598</v>
      </c>
      <c r="L69" s="66">
        <f t="shared" si="6"/>
        <v>97.503586800573885</v>
      </c>
    </row>
    <row r="70" spans="2:12" x14ac:dyDescent="0.25">
      <c r="B70" s="65"/>
      <c r="C70" s="65" t="s">
        <v>161</v>
      </c>
      <c r="D70" s="65"/>
      <c r="E70" s="65"/>
      <c r="F70" s="65" t="s">
        <v>162</v>
      </c>
      <c r="G70" s="65">
        <f t="shared" ref="G70:J71" si="8">G71</f>
        <v>0</v>
      </c>
      <c r="H70" s="65">
        <f t="shared" si="8"/>
        <v>265</v>
      </c>
      <c r="I70" s="65">
        <f t="shared" si="8"/>
        <v>0</v>
      </c>
      <c r="J70" s="65">
        <f t="shared" si="8"/>
        <v>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5"/>
      <c r="C71" s="65"/>
      <c r="D71" s="65" t="s">
        <v>163</v>
      </c>
      <c r="E71" s="65"/>
      <c r="F71" s="65" t="s">
        <v>164</v>
      </c>
      <c r="G71" s="65">
        <f t="shared" si="8"/>
        <v>0</v>
      </c>
      <c r="H71" s="65">
        <f t="shared" si="8"/>
        <v>265</v>
      </c>
      <c r="I71" s="65">
        <f t="shared" si="8"/>
        <v>0</v>
      </c>
      <c r="J71" s="65">
        <f t="shared" si="8"/>
        <v>0</v>
      </c>
      <c r="K71" s="65" t="e">
        <f t="shared" si="5"/>
        <v>#DIV/0!</v>
      </c>
      <c r="L71" s="65" t="e">
        <f t="shared" si="6"/>
        <v>#DIV/0!</v>
      </c>
    </row>
    <row r="72" spans="2:12" x14ac:dyDescent="0.25">
      <c r="B72" s="66"/>
      <c r="C72" s="66"/>
      <c r="D72" s="66"/>
      <c r="E72" s="66" t="s">
        <v>165</v>
      </c>
      <c r="F72" s="66" t="s">
        <v>164</v>
      </c>
      <c r="G72" s="66">
        <v>0</v>
      </c>
      <c r="H72" s="66">
        <v>265</v>
      </c>
      <c r="I72" s="66">
        <v>0</v>
      </c>
      <c r="J72" s="66">
        <v>0</v>
      </c>
      <c r="K72" s="66" t="e">
        <f t="shared" si="5"/>
        <v>#DIV/0!</v>
      </c>
      <c r="L72" s="66" t="e">
        <f t="shared" si="6"/>
        <v>#DIV/0!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D25" sqref="D2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656959.15999999992</v>
      </c>
      <c r="D6" s="71">
        <f>D7+D9</f>
        <v>711132.25</v>
      </c>
      <c r="E6" s="71">
        <f>E7+E9</f>
        <v>703885</v>
      </c>
      <c r="F6" s="71">
        <f>F7+F9</f>
        <v>701222.8</v>
      </c>
      <c r="G6" s="72">
        <f t="shared" ref="G6:G15" si="0">(F6*100)/C6</f>
        <v>106.73765474249572</v>
      </c>
      <c r="H6" s="72">
        <f t="shared" ref="H6:H15" si="1">(F6*100)/E6</f>
        <v>99.621784808597994</v>
      </c>
    </row>
    <row r="7" spans="1:8" x14ac:dyDescent="0.25">
      <c r="A7"/>
      <c r="B7" s="8" t="s">
        <v>166</v>
      </c>
      <c r="C7" s="71">
        <f>C8</f>
        <v>656528.07999999996</v>
      </c>
      <c r="D7" s="71">
        <f>D8</f>
        <v>710807</v>
      </c>
      <c r="E7" s="71">
        <f>E8</f>
        <v>703559</v>
      </c>
      <c r="F7" s="71">
        <f>F8</f>
        <v>700897.55</v>
      </c>
      <c r="G7" s="72">
        <f t="shared" si="0"/>
        <v>106.7581983698245</v>
      </c>
      <c r="H7" s="72">
        <f t="shared" si="1"/>
        <v>99.621716160265166</v>
      </c>
    </row>
    <row r="8" spans="1:8" x14ac:dyDescent="0.25">
      <c r="A8"/>
      <c r="B8" s="16" t="s">
        <v>167</v>
      </c>
      <c r="C8" s="73">
        <v>656528.07999999996</v>
      </c>
      <c r="D8" s="73">
        <v>710807</v>
      </c>
      <c r="E8" s="73">
        <v>703559</v>
      </c>
      <c r="F8" s="74">
        <v>700897.55</v>
      </c>
      <c r="G8" s="70">
        <f t="shared" si="0"/>
        <v>106.7581983698245</v>
      </c>
      <c r="H8" s="70">
        <f t="shared" si="1"/>
        <v>99.621716160265166</v>
      </c>
    </row>
    <row r="9" spans="1:8" x14ac:dyDescent="0.25">
      <c r="A9"/>
      <c r="B9" s="8" t="s">
        <v>168</v>
      </c>
      <c r="C9" s="71">
        <f>C10</f>
        <v>431.08</v>
      </c>
      <c r="D9" s="71">
        <f>D10</f>
        <v>325.25</v>
      </c>
      <c r="E9" s="71">
        <f>E10</f>
        <v>326</v>
      </c>
      <c r="F9" s="71">
        <f>F10</f>
        <v>325.25</v>
      </c>
      <c r="G9" s="72">
        <f t="shared" si="0"/>
        <v>75.45003247657047</v>
      </c>
      <c r="H9" s="72">
        <f t="shared" si="1"/>
        <v>99.769938650306742</v>
      </c>
    </row>
    <row r="10" spans="1:8" x14ac:dyDescent="0.25">
      <c r="A10"/>
      <c r="B10" s="16" t="s">
        <v>169</v>
      </c>
      <c r="C10" s="73">
        <v>431.08</v>
      </c>
      <c r="D10" s="73">
        <v>325.25</v>
      </c>
      <c r="E10" s="73">
        <v>326</v>
      </c>
      <c r="F10" s="74">
        <v>325.25</v>
      </c>
      <c r="G10" s="70">
        <f t="shared" si="0"/>
        <v>75.45003247657047</v>
      </c>
      <c r="H10" s="70">
        <f t="shared" si="1"/>
        <v>99.769938650306742</v>
      </c>
    </row>
    <row r="11" spans="1:8" x14ac:dyDescent="0.25">
      <c r="B11" s="8" t="s">
        <v>33</v>
      </c>
      <c r="C11" s="75">
        <f>C12+C14</f>
        <v>656959.15999999992</v>
      </c>
      <c r="D11" s="75">
        <f>D12+D14</f>
        <v>711072</v>
      </c>
      <c r="E11" s="75">
        <f>E12+E14</f>
        <v>703885</v>
      </c>
      <c r="F11" s="75">
        <f>F12+F14</f>
        <v>701222.8</v>
      </c>
      <c r="G11" s="72">
        <f t="shared" si="0"/>
        <v>106.73765474249572</v>
      </c>
      <c r="H11" s="72">
        <f t="shared" si="1"/>
        <v>99.621784808597994</v>
      </c>
    </row>
    <row r="12" spans="1:8" x14ac:dyDescent="0.25">
      <c r="A12"/>
      <c r="B12" s="8" t="s">
        <v>166</v>
      </c>
      <c r="C12" s="75">
        <f>C13</f>
        <v>656528.07999999996</v>
      </c>
      <c r="D12" s="75">
        <f>D13</f>
        <v>710807</v>
      </c>
      <c r="E12" s="75">
        <f>E13</f>
        <v>703559</v>
      </c>
      <c r="F12" s="75">
        <f>F13</f>
        <v>700897.55</v>
      </c>
      <c r="G12" s="72">
        <f t="shared" si="0"/>
        <v>106.7581983698245</v>
      </c>
      <c r="H12" s="72">
        <f t="shared" si="1"/>
        <v>99.621716160265166</v>
      </c>
    </row>
    <row r="13" spans="1:8" x14ac:dyDescent="0.25">
      <c r="A13"/>
      <c r="B13" s="16" t="s">
        <v>167</v>
      </c>
      <c r="C13" s="73">
        <v>656528.07999999996</v>
      </c>
      <c r="D13" s="73">
        <v>710807</v>
      </c>
      <c r="E13" s="76">
        <v>703559</v>
      </c>
      <c r="F13" s="74">
        <v>700897.55</v>
      </c>
      <c r="G13" s="70">
        <f t="shared" si="0"/>
        <v>106.7581983698245</v>
      </c>
      <c r="H13" s="70">
        <f t="shared" si="1"/>
        <v>99.621716160265166</v>
      </c>
    </row>
    <row r="14" spans="1:8" x14ac:dyDescent="0.25">
      <c r="A14"/>
      <c r="B14" s="8" t="s">
        <v>168</v>
      </c>
      <c r="C14" s="75">
        <f>C15</f>
        <v>431.08</v>
      </c>
      <c r="D14" s="75">
        <f>D15</f>
        <v>265</v>
      </c>
      <c r="E14" s="75">
        <f>E15</f>
        <v>326</v>
      </c>
      <c r="F14" s="75">
        <f>F15</f>
        <v>325.25</v>
      </c>
      <c r="G14" s="72">
        <f t="shared" si="0"/>
        <v>75.45003247657047</v>
      </c>
      <c r="H14" s="72">
        <f t="shared" si="1"/>
        <v>99.769938650306742</v>
      </c>
    </row>
    <row r="15" spans="1:8" x14ac:dyDescent="0.25">
      <c r="A15"/>
      <c r="B15" s="16" t="s">
        <v>169</v>
      </c>
      <c r="C15" s="73">
        <v>431.08</v>
      </c>
      <c r="D15" s="73">
        <v>265</v>
      </c>
      <c r="E15" s="76">
        <v>326</v>
      </c>
      <c r="F15" s="74">
        <v>325.25</v>
      </c>
      <c r="G15" s="70">
        <f t="shared" si="0"/>
        <v>75.45003247657047</v>
      </c>
      <c r="H15" s="70">
        <f t="shared" si="1"/>
        <v>99.769938650306742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E25" sqref="E2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v>656528.07999999996</v>
      </c>
      <c r="D6" s="75">
        <f t="shared" ref="C6:F7" si="0">D7</f>
        <v>711072</v>
      </c>
      <c r="E6" s="75">
        <f t="shared" si="0"/>
        <v>703885</v>
      </c>
      <c r="F6" s="75">
        <f t="shared" si="0"/>
        <v>701222.8</v>
      </c>
      <c r="G6" s="70">
        <f>(F6*100)/C6</f>
        <v>106.80773928207306</v>
      </c>
      <c r="H6" s="70">
        <f>(F6*100)/E6</f>
        <v>99.621784808597994</v>
      </c>
    </row>
    <row r="7" spans="2:8" x14ac:dyDescent="0.25">
      <c r="B7" s="8" t="s">
        <v>170</v>
      </c>
      <c r="C7" s="75">
        <f t="shared" si="0"/>
        <v>656528.07999999996</v>
      </c>
      <c r="D7" s="75">
        <f t="shared" si="0"/>
        <v>711072</v>
      </c>
      <c r="E7" s="75">
        <f t="shared" si="0"/>
        <v>703885</v>
      </c>
      <c r="F7" s="75">
        <f t="shared" si="0"/>
        <v>701222.8</v>
      </c>
      <c r="G7" s="70">
        <f>(F7*100)/C7</f>
        <v>106.80773928207306</v>
      </c>
      <c r="H7" s="70">
        <f>(F7*100)/E7</f>
        <v>99.621784808597994</v>
      </c>
    </row>
    <row r="8" spans="2:8" x14ac:dyDescent="0.25">
      <c r="B8" s="11" t="s">
        <v>171</v>
      </c>
      <c r="C8" s="73">
        <v>656528.07999999996</v>
      </c>
      <c r="D8" s="73">
        <v>711072</v>
      </c>
      <c r="E8" s="73">
        <v>703885</v>
      </c>
      <c r="F8" s="74">
        <v>701222.8</v>
      </c>
      <c r="G8" s="70">
        <f>(F8*100)/C8</f>
        <v>106.80773928207306</v>
      </c>
      <c r="H8" s="70">
        <f>(F8*100)/E8</f>
        <v>99.621784808597994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0"/>
  <sheetViews>
    <sheetView tabSelected="1" topLeftCell="A11" zoomScaleNormal="100" workbookViewId="0">
      <selection activeCell="C66" sqref="C6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172</v>
      </c>
      <c r="C1" s="39"/>
    </row>
    <row r="2" spans="1:6" ht="15" customHeight="1" x14ac:dyDescent="0.2">
      <c r="A2" s="41" t="s">
        <v>35</v>
      </c>
      <c r="B2" s="42" t="s">
        <v>173</v>
      </c>
      <c r="C2" s="39"/>
    </row>
    <row r="3" spans="1:6" s="39" customFormat="1" ht="43.5" customHeight="1" x14ac:dyDescent="0.2">
      <c r="A3" s="43" t="s">
        <v>36</v>
      </c>
      <c r="B3" s="37"/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174</v>
      </c>
      <c r="B7" s="46"/>
      <c r="C7" s="77">
        <f>C11</f>
        <v>710807</v>
      </c>
      <c r="D7" s="77">
        <f>D11</f>
        <v>703559</v>
      </c>
      <c r="E7" s="77">
        <f>E11</f>
        <v>700897.55</v>
      </c>
      <c r="F7" s="77">
        <f>(E7*100)/D7</f>
        <v>99.621716160265166</v>
      </c>
    </row>
    <row r="8" spans="1:6" x14ac:dyDescent="0.2">
      <c r="A8" s="47" t="s">
        <v>73</v>
      </c>
      <c r="B8" s="46"/>
      <c r="C8" s="77">
        <f>C66</f>
        <v>265</v>
      </c>
      <c r="D8" s="77">
        <f>D66</f>
        <v>326</v>
      </c>
      <c r="E8" s="77">
        <f>E66</f>
        <v>325.25</v>
      </c>
      <c r="F8" s="77">
        <f>(E8*100)/D8</f>
        <v>99.769938650306742</v>
      </c>
    </row>
    <row r="9" spans="1:6" s="57" customFormat="1" x14ac:dyDescent="0.2"/>
    <row r="10" spans="1:6" ht="38.25" x14ac:dyDescent="0.2">
      <c r="A10" s="47" t="s">
        <v>175</v>
      </c>
      <c r="B10" s="47" t="s">
        <v>176</v>
      </c>
      <c r="C10" s="47" t="s">
        <v>47</v>
      </c>
      <c r="D10" s="47" t="s">
        <v>177</v>
      </c>
      <c r="E10" s="47" t="s">
        <v>178</v>
      </c>
      <c r="F10" s="47" t="s">
        <v>179</v>
      </c>
    </row>
    <row r="11" spans="1:6" x14ac:dyDescent="0.2">
      <c r="A11" s="48" t="s">
        <v>174</v>
      </c>
      <c r="B11" s="48" t="s">
        <v>180</v>
      </c>
      <c r="C11" s="78">
        <f>C12+C54</f>
        <v>710807</v>
      </c>
      <c r="D11" s="78">
        <f>D12+D54</f>
        <v>703559</v>
      </c>
      <c r="E11" s="78">
        <f>E12+E54</f>
        <v>700897.55</v>
      </c>
      <c r="F11" s="79">
        <f>(E11*100)/D11</f>
        <v>99.621716160265166</v>
      </c>
    </row>
    <row r="12" spans="1:6" x14ac:dyDescent="0.2">
      <c r="A12" s="49" t="s">
        <v>71</v>
      </c>
      <c r="B12" s="50" t="s">
        <v>72</v>
      </c>
      <c r="C12" s="80">
        <f>C13+C22+C48</f>
        <v>706560</v>
      </c>
      <c r="D12" s="80">
        <f>D13+D22+D48</f>
        <v>699377</v>
      </c>
      <c r="E12" s="80">
        <f>E13+E22+E48</f>
        <v>696819.95000000007</v>
      </c>
      <c r="F12" s="81">
        <f>(E12*100)/D12</f>
        <v>99.63438174260807</v>
      </c>
    </row>
    <row r="13" spans="1:6" x14ac:dyDescent="0.2">
      <c r="A13" s="51" t="s">
        <v>73</v>
      </c>
      <c r="B13" s="52" t="s">
        <v>74</v>
      </c>
      <c r="C13" s="82">
        <f>C14+C17+C19</f>
        <v>610816</v>
      </c>
      <c r="D13" s="82">
        <f>D14+D17+D19</f>
        <v>609133</v>
      </c>
      <c r="E13" s="82">
        <f>E14+E17+E19</f>
        <v>607955.94000000006</v>
      </c>
      <c r="F13" s="81">
        <f>(E13*100)/D13</f>
        <v>99.806764696708285</v>
      </c>
    </row>
    <row r="14" spans="1:6" x14ac:dyDescent="0.2">
      <c r="A14" s="53" t="s">
        <v>75</v>
      </c>
      <c r="B14" s="54" t="s">
        <v>76</v>
      </c>
      <c r="C14" s="83">
        <f>C15+C16</f>
        <v>486211</v>
      </c>
      <c r="D14" s="83">
        <f>D15+D16</f>
        <v>490011</v>
      </c>
      <c r="E14" s="83">
        <f>E15+E16</f>
        <v>489091.01</v>
      </c>
      <c r="F14" s="83">
        <f>(E14*100)/D14</f>
        <v>99.812251153545532</v>
      </c>
    </row>
    <row r="15" spans="1:6" x14ac:dyDescent="0.2">
      <c r="A15" s="55" t="s">
        <v>77</v>
      </c>
      <c r="B15" s="56" t="s">
        <v>78</v>
      </c>
      <c r="C15" s="84">
        <v>483557</v>
      </c>
      <c r="D15" s="84">
        <v>488157</v>
      </c>
      <c r="E15" s="84">
        <v>487983.06</v>
      </c>
      <c r="F15" s="84"/>
    </row>
    <row r="16" spans="1:6" x14ac:dyDescent="0.2">
      <c r="A16" s="55" t="s">
        <v>79</v>
      </c>
      <c r="B16" s="56" t="s">
        <v>80</v>
      </c>
      <c r="C16" s="84">
        <v>2654</v>
      </c>
      <c r="D16" s="84">
        <v>1854</v>
      </c>
      <c r="E16" s="84">
        <v>1107.95</v>
      </c>
      <c r="F16" s="84"/>
    </row>
    <row r="17" spans="1:6" x14ac:dyDescent="0.2">
      <c r="A17" s="53" t="s">
        <v>81</v>
      </c>
      <c r="B17" s="54" t="s">
        <v>82</v>
      </c>
      <c r="C17" s="83">
        <f>C18</f>
        <v>15063</v>
      </c>
      <c r="D17" s="83">
        <f>D18</f>
        <v>16106</v>
      </c>
      <c r="E17" s="83">
        <f>E18</f>
        <v>16104.53</v>
      </c>
      <c r="F17" s="83">
        <f>(E17*100)/D17</f>
        <v>99.990872966596299</v>
      </c>
    </row>
    <row r="18" spans="1:6" x14ac:dyDescent="0.2">
      <c r="A18" s="55" t="s">
        <v>83</v>
      </c>
      <c r="B18" s="56" t="s">
        <v>82</v>
      </c>
      <c r="C18" s="84">
        <v>15063</v>
      </c>
      <c r="D18" s="84">
        <v>16106</v>
      </c>
      <c r="E18" s="84">
        <v>16104.53</v>
      </c>
      <c r="F18" s="84"/>
    </row>
    <row r="19" spans="1:6" x14ac:dyDescent="0.2">
      <c r="A19" s="53" t="s">
        <v>84</v>
      </c>
      <c r="B19" s="54" t="s">
        <v>85</v>
      </c>
      <c r="C19" s="83">
        <f>C20+C21</f>
        <v>109542</v>
      </c>
      <c r="D19" s="83">
        <f>D20+D21</f>
        <v>103016</v>
      </c>
      <c r="E19" s="83">
        <f>E20+E21</f>
        <v>102760.4</v>
      </c>
      <c r="F19" s="83">
        <f>(E19*100)/D19</f>
        <v>99.751883202609307</v>
      </c>
    </row>
    <row r="20" spans="1:6" x14ac:dyDescent="0.2">
      <c r="A20" s="55" t="s">
        <v>86</v>
      </c>
      <c r="B20" s="56" t="s">
        <v>87</v>
      </c>
      <c r="C20" s="84">
        <v>21634</v>
      </c>
      <c r="D20" s="84">
        <v>22208</v>
      </c>
      <c r="E20" s="84">
        <v>22127.85</v>
      </c>
      <c r="F20" s="84"/>
    </row>
    <row r="21" spans="1:6" x14ac:dyDescent="0.2">
      <c r="A21" s="55" t="s">
        <v>88</v>
      </c>
      <c r="B21" s="56" t="s">
        <v>89</v>
      </c>
      <c r="C21" s="84">
        <v>87908</v>
      </c>
      <c r="D21" s="84">
        <v>80808</v>
      </c>
      <c r="E21" s="84">
        <v>80632.55</v>
      </c>
      <c r="F21" s="84"/>
    </row>
    <row r="22" spans="1:6" x14ac:dyDescent="0.2">
      <c r="A22" s="51" t="s">
        <v>90</v>
      </c>
      <c r="B22" s="52" t="s">
        <v>91</v>
      </c>
      <c r="C22" s="82">
        <f>C23+C28+C32+C42+C44</f>
        <v>83335</v>
      </c>
      <c r="D22" s="82">
        <f>D23+D28+D32+D42+D44</f>
        <v>77535</v>
      </c>
      <c r="E22" s="82">
        <f>E23+E28+E32+E42+E44</f>
        <v>76679.23</v>
      </c>
      <c r="F22" s="81">
        <f>(E22*100)/D22</f>
        <v>98.896279099761401</v>
      </c>
    </row>
    <row r="23" spans="1:6" x14ac:dyDescent="0.2">
      <c r="A23" s="53" t="s">
        <v>92</v>
      </c>
      <c r="B23" s="54" t="s">
        <v>93</v>
      </c>
      <c r="C23" s="83">
        <f>C24+C25+C26+C27</f>
        <v>15520</v>
      </c>
      <c r="D23" s="83">
        <f>D24+D25+D26+D27</f>
        <v>13020</v>
      </c>
      <c r="E23" s="83">
        <f>E24+E25+E26+E27</f>
        <v>12627.24</v>
      </c>
      <c r="F23" s="83">
        <f>(E23*100)/D23</f>
        <v>96.983410138248843</v>
      </c>
    </row>
    <row r="24" spans="1:6" x14ac:dyDescent="0.2">
      <c r="A24" s="55" t="s">
        <v>94</v>
      </c>
      <c r="B24" s="56" t="s">
        <v>95</v>
      </c>
      <c r="C24" s="84">
        <v>4389</v>
      </c>
      <c r="D24" s="84">
        <v>3786</v>
      </c>
      <c r="E24" s="84">
        <v>3550</v>
      </c>
      <c r="F24" s="84"/>
    </row>
    <row r="25" spans="1:6" ht="25.5" x14ac:dyDescent="0.2">
      <c r="A25" s="55" t="s">
        <v>96</v>
      </c>
      <c r="B25" s="56" t="s">
        <v>97</v>
      </c>
      <c r="C25" s="84">
        <v>10600</v>
      </c>
      <c r="D25" s="84">
        <v>9100</v>
      </c>
      <c r="E25" s="84">
        <v>9077.24</v>
      </c>
      <c r="F25" s="84"/>
    </row>
    <row r="26" spans="1:6" x14ac:dyDescent="0.2">
      <c r="A26" s="55" t="s">
        <v>98</v>
      </c>
      <c r="B26" s="56" t="s">
        <v>99</v>
      </c>
      <c r="C26" s="84">
        <v>398</v>
      </c>
      <c r="D26" s="84">
        <v>1</v>
      </c>
      <c r="E26" s="84">
        <v>0</v>
      </c>
      <c r="F26" s="84"/>
    </row>
    <row r="27" spans="1:6" x14ac:dyDescent="0.2">
      <c r="A27" s="55" t="s">
        <v>100</v>
      </c>
      <c r="B27" s="56" t="s">
        <v>101</v>
      </c>
      <c r="C27" s="84">
        <v>133</v>
      </c>
      <c r="D27" s="84">
        <v>133</v>
      </c>
      <c r="E27" s="84">
        <v>0</v>
      </c>
      <c r="F27" s="84"/>
    </row>
    <row r="28" spans="1:6" x14ac:dyDescent="0.2">
      <c r="A28" s="53" t="s">
        <v>102</v>
      </c>
      <c r="B28" s="54" t="s">
        <v>103</v>
      </c>
      <c r="C28" s="83">
        <f>C29+C30+C31</f>
        <v>8136</v>
      </c>
      <c r="D28" s="83">
        <f>D29+D30+D31</f>
        <v>6836</v>
      </c>
      <c r="E28" s="83">
        <f>E29+E30+E31</f>
        <v>6759.36</v>
      </c>
      <c r="F28" s="83">
        <f>(E28*100)/D28</f>
        <v>98.878876535985953</v>
      </c>
    </row>
    <row r="29" spans="1:6" x14ac:dyDescent="0.2">
      <c r="A29" s="55" t="s">
        <v>104</v>
      </c>
      <c r="B29" s="56" t="s">
        <v>105</v>
      </c>
      <c r="C29" s="84">
        <v>6145</v>
      </c>
      <c r="D29" s="84">
        <v>5584</v>
      </c>
      <c r="E29" s="84">
        <v>5583.08</v>
      </c>
      <c r="F29" s="84"/>
    </row>
    <row r="30" spans="1:6" x14ac:dyDescent="0.2">
      <c r="A30" s="55" t="s">
        <v>106</v>
      </c>
      <c r="B30" s="56" t="s">
        <v>107</v>
      </c>
      <c r="C30" s="84">
        <v>1593</v>
      </c>
      <c r="D30" s="84">
        <v>975</v>
      </c>
      <c r="E30" s="84">
        <v>974.07</v>
      </c>
      <c r="F30" s="84"/>
    </row>
    <row r="31" spans="1:6" x14ac:dyDescent="0.2">
      <c r="A31" s="55" t="s">
        <v>108</v>
      </c>
      <c r="B31" s="56" t="s">
        <v>109</v>
      </c>
      <c r="C31" s="84">
        <v>398</v>
      </c>
      <c r="D31" s="84">
        <v>277</v>
      </c>
      <c r="E31" s="84">
        <v>202.21</v>
      </c>
      <c r="F31" s="84"/>
    </row>
    <row r="32" spans="1:6" x14ac:dyDescent="0.2">
      <c r="A32" s="53" t="s">
        <v>110</v>
      </c>
      <c r="B32" s="54" t="s">
        <v>111</v>
      </c>
      <c r="C32" s="83">
        <f>C33+C34+C35+C36+C37+C38+C39+C40+C41</f>
        <v>57719</v>
      </c>
      <c r="D32" s="83">
        <f>D33+D34+D35+D36+D37+D38+D39+D40+D41</f>
        <v>55719</v>
      </c>
      <c r="E32" s="83">
        <f>E33+E34+E35+E36+E37+E38+E39+E40+E41</f>
        <v>55649.51</v>
      </c>
      <c r="F32" s="83">
        <f>(E32*100)/D32</f>
        <v>99.875284911789521</v>
      </c>
    </row>
    <row r="33" spans="1:6" x14ac:dyDescent="0.2">
      <c r="A33" s="55" t="s">
        <v>112</v>
      </c>
      <c r="B33" s="56" t="s">
        <v>113</v>
      </c>
      <c r="C33" s="84">
        <v>6902</v>
      </c>
      <c r="D33" s="84">
        <v>6167</v>
      </c>
      <c r="E33" s="84">
        <v>6166.23</v>
      </c>
      <c r="F33" s="84"/>
    </row>
    <row r="34" spans="1:6" x14ac:dyDescent="0.2">
      <c r="A34" s="55" t="s">
        <v>114</v>
      </c>
      <c r="B34" s="56" t="s">
        <v>115</v>
      </c>
      <c r="C34" s="84">
        <v>1991</v>
      </c>
      <c r="D34" s="84">
        <v>1764</v>
      </c>
      <c r="E34" s="84">
        <v>1763.5</v>
      </c>
      <c r="F34" s="84"/>
    </row>
    <row r="35" spans="1:6" x14ac:dyDescent="0.2">
      <c r="A35" s="55" t="s">
        <v>116</v>
      </c>
      <c r="B35" s="56" t="s">
        <v>117</v>
      </c>
      <c r="C35" s="84">
        <v>531</v>
      </c>
      <c r="D35" s="84">
        <v>0</v>
      </c>
      <c r="E35" s="84">
        <v>0</v>
      </c>
      <c r="F35" s="84"/>
    </row>
    <row r="36" spans="1:6" x14ac:dyDescent="0.2">
      <c r="A36" s="55" t="s">
        <v>118</v>
      </c>
      <c r="B36" s="56" t="s">
        <v>119</v>
      </c>
      <c r="C36" s="84">
        <v>295</v>
      </c>
      <c r="D36" s="84">
        <v>162</v>
      </c>
      <c r="E36" s="84">
        <v>161.19999999999999</v>
      </c>
      <c r="F36" s="84"/>
    </row>
    <row r="37" spans="1:6" x14ac:dyDescent="0.2">
      <c r="A37" s="55" t="s">
        <v>120</v>
      </c>
      <c r="B37" s="56" t="s">
        <v>121</v>
      </c>
      <c r="C37" s="84">
        <v>5014</v>
      </c>
      <c r="D37" s="84">
        <v>4246</v>
      </c>
      <c r="E37" s="84">
        <v>4245.7700000000004</v>
      </c>
      <c r="F37" s="84"/>
    </row>
    <row r="38" spans="1:6" x14ac:dyDescent="0.2">
      <c r="A38" s="55" t="s">
        <v>122</v>
      </c>
      <c r="B38" s="56" t="s">
        <v>123</v>
      </c>
      <c r="C38" s="84">
        <v>2373</v>
      </c>
      <c r="D38" s="84">
        <v>1539</v>
      </c>
      <c r="E38" s="84">
        <v>1539</v>
      </c>
      <c r="F38" s="84"/>
    </row>
    <row r="39" spans="1:6" x14ac:dyDescent="0.2">
      <c r="A39" s="55" t="s">
        <v>124</v>
      </c>
      <c r="B39" s="56" t="s">
        <v>125</v>
      </c>
      <c r="C39" s="84">
        <v>40082</v>
      </c>
      <c r="D39" s="84">
        <v>41311</v>
      </c>
      <c r="E39" s="84">
        <v>41310.629999999997</v>
      </c>
      <c r="F39" s="84"/>
    </row>
    <row r="40" spans="1:6" x14ac:dyDescent="0.2">
      <c r="A40" s="55" t="s">
        <v>126</v>
      </c>
      <c r="B40" s="56" t="s">
        <v>127</v>
      </c>
      <c r="C40" s="84">
        <v>133</v>
      </c>
      <c r="D40" s="84">
        <v>66</v>
      </c>
      <c r="E40" s="84">
        <v>0</v>
      </c>
      <c r="F40" s="84"/>
    </row>
    <row r="41" spans="1:6" x14ac:dyDescent="0.2">
      <c r="A41" s="55" t="s">
        <v>128</v>
      </c>
      <c r="B41" s="56" t="s">
        <v>129</v>
      </c>
      <c r="C41" s="84">
        <v>398</v>
      </c>
      <c r="D41" s="84">
        <v>464</v>
      </c>
      <c r="E41" s="84">
        <v>463.18</v>
      </c>
      <c r="F41" s="84"/>
    </row>
    <row r="42" spans="1:6" x14ac:dyDescent="0.2">
      <c r="A42" s="53" t="s">
        <v>130</v>
      </c>
      <c r="B42" s="54" t="s">
        <v>131</v>
      </c>
      <c r="C42" s="83">
        <f>C43</f>
        <v>133</v>
      </c>
      <c r="D42" s="83">
        <f>D43</f>
        <v>133</v>
      </c>
      <c r="E42" s="83">
        <f>E43</f>
        <v>133</v>
      </c>
      <c r="F42" s="83">
        <f>(E42*100)/D42</f>
        <v>100</v>
      </c>
    </row>
    <row r="43" spans="1:6" ht="25.5" x14ac:dyDescent="0.2">
      <c r="A43" s="55" t="s">
        <v>132</v>
      </c>
      <c r="B43" s="56" t="s">
        <v>133</v>
      </c>
      <c r="C43" s="84">
        <v>133</v>
      </c>
      <c r="D43" s="84">
        <v>133</v>
      </c>
      <c r="E43" s="84">
        <v>133</v>
      </c>
      <c r="F43" s="84"/>
    </row>
    <row r="44" spans="1:6" x14ac:dyDescent="0.2">
      <c r="A44" s="53" t="s">
        <v>134</v>
      </c>
      <c r="B44" s="54" t="s">
        <v>135</v>
      </c>
      <c r="C44" s="83">
        <f>C45+C46+C47</f>
        <v>1827</v>
      </c>
      <c r="D44" s="83">
        <f>D45+D46+D47</f>
        <v>1827</v>
      </c>
      <c r="E44" s="83">
        <f>E45+E46+E47</f>
        <v>1510.12</v>
      </c>
      <c r="F44" s="83">
        <f>(E44*100)/D44</f>
        <v>82.655719759168036</v>
      </c>
    </row>
    <row r="45" spans="1:6" x14ac:dyDescent="0.2">
      <c r="A45" s="55" t="s">
        <v>136</v>
      </c>
      <c r="B45" s="56" t="s">
        <v>137</v>
      </c>
      <c r="C45" s="84">
        <v>898</v>
      </c>
      <c r="D45" s="84">
        <v>898</v>
      </c>
      <c r="E45" s="84">
        <v>730</v>
      </c>
      <c r="F45" s="84"/>
    </row>
    <row r="46" spans="1:6" x14ac:dyDescent="0.2">
      <c r="A46" s="55" t="s">
        <v>138</v>
      </c>
      <c r="B46" s="56" t="s">
        <v>139</v>
      </c>
      <c r="C46" s="84">
        <v>265</v>
      </c>
      <c r="D46" s="84">
        <v>265</v>
      </c>
      <c r="E46" s="84">
        <v>263.39999999999998</v>
      </c>
      <c r="F46" s="84"/>
    </row>
    <row r="47" spans="1:6" x14ac:dyDescent="0.2">
      <c r="A47" s="55" t="s">
        <v>140</v>
      </c>
      <c r="B47" s="56" t="s">
        <v>135</v>
      </c>
      <c r="C47" s="84">
        <v>664</v>
      </c>
      <c r="D47" s="84">
        <v>664</v>
      </c>
      <c r="E47" s="84">
        <v>516.72</v>
      </c>
      <c r="F47" s="84"/>
    </row>
    <row r="48" spans="1:6" x14ac:dyDescent="0.2">
      <c r="A48" s="51" t="s">
        <v>141</v>
      </c>
      <c r="B48" s="52" t="s">
        <v>142</v>
      </c>
      <c r="C48" s="82">
        <f>C49+C51</f>
        <v>12409</v>
      </c>
      <c r="D48" s="82">
        <f>D49+D51</f>
        <v>12709</v>
      </c>
      <c r="E48" s="82">
        <f>E49+E51</f>
        <v>12184.78</v>
      </c>
      <c r="F48" s="81">
        <f>(E48*100)/D48</f>
        <v>95.875206546541818</v>
      </c>
    </row>
    <row r="49" spans="1:6" x14ac:dyDescent="0.2">
      <c r="A49" s="53" t="s">
        <v>143</v>
      </c>
      <c r="B49" s="54" t="s">
        <v>144</v>
      </c>
      <c r="C49" s="83">
        <f>C50</f>
        <v>995</v>
      </c>
      <c r="D49" s="83">
        <f>D50</f>
        <v>995</v>
      </c>
      <c r="E49" s="83">
        <f>E50</f>
        <v>911.2</v>
      </c>
      <c r="F49" s="83">
        <f>(E49*100)/D49</f>
        <v>91.577889447236174</v>
      </c>
    </row>
    <row r="50" spans="1:6" ht="25.5" x14ac:dyDescent="0.2">
      <c r="A50" s="55" t="s">
        <v>145</v>
      </c>
      <c r="B50" s="56" t="s">
        <v>146</v>
      </c>
      <c r="C50" s="84">
        <v>995</v>
      </c>
      <c r="D50" s="84">
        <v>995</v>
      </c>
      <c r="E50" s="84">
        <v>911.2</v>
      </c>
      <c r="F50" s="84"/>
    </row>
    <row r="51" spans="1:6" x14ac:dyDescent="0.2">
      <c r="A51" s="53" t="s">
        <v>147</v>
      </c>
      <c r="B51" s="54" t="s">
        <v>148</v>
      </c>
      <c r="C51" s="83">
        <f>C52+C53</f>
        <v>11414</v>
      </c>
      <c r="D51" s="83">
        <f>D52+D53</f>
        <v>11714</v>
      </c>
      <c r="E51" s="83">
        <f>E52+E53</f>
        <v>11273.58</v>
      </c>
      <c r="F51" s="83">
        <f>(E51*100)/D51</f>
        <v>96.240225371350519</v>
      </c>
    </row>
    <row r="52" spans="1:6" x14ac:dyDescent="0.2">
      <c r="A52" s="55" t="s">
        <v>149</v>
      </c>
      <c r="B52" s="56" t="s">
        <v>150</v>
      </c>
      <c r="C52" s="84">
        <v>796</v>
      </c>
      <c r="D52" s="84">
        <v>796</v>
      </c>
      <c r="E52" s="84">
        <v>733.99</v>
      </c>
      <c r="F52" s="84"/>
    </row>
    <row r="53" spans="1:6" x14ac:dyDescent="0.2">
      <c r="A53" s="55" t="s">
        <v>151</v>
      </c>
      <c r="B53" s="56" t="s">
        <v>152</v>
      </c>
      <c r="C53" s="84">
        <v>10618</v>
      </c>
      <c r="D53" s="84">
        <v>10918</v>
      </c>
      <c r="E53" s="84">
        <v>10539.59</v>
      </c>
      <c r="F53" s="84"/>
    </row>
    <row r="54" spans="1:6" x14ac:dyDescent="0.2">
      <c r="A54" s="49" t="s">
        <v>153</v>
      </c>
      <c r="B54" s="50" t="s">
        <v>154</v>
      </c>
      <c r="C54" s="80">
        <f>C55+C58</f>
        <v>4247</v>
      </c>
      <c r="D54" s="80">
        <f>D55+D58</f>
        <v>4182</v>
      </c>
      <c r="E54" s="80">
        <f>E55+E58</f>
        <v>4077.6</v>
      </c>
      <c r="F54" s="81">
        <f>(E54*100)/D54</f>
        <v>97.503586800573885</v>
      </c>
    </row>
    <row r="55" spans="1:6" x14ac:dyDescent="0.2">
      <c r="A55" s="51" t="s">
        <v>155</v>
      </c>
      <c r="B55" s="52" t="s">
        <v>156</v>
      </c>
      <c r="C55" s="82">
        <f t="shared" ref="C55:E56" si="0">C56</f>
        <v>3982</v>
      </c>
      <c r="D55" s="82">
        <f t="shared" si="0"/>
        <v>4182</v>
      </c>
      <c r="E55" s="82">
        <f t="shared" si="0"/>
        <v>4077.6</v>
      </c>
      <c r="F55" s="81">
        <f>(E55*100)/D55</f>
        <v>97.503586800573885</v>
      </c>
    </row>
    <row r="56" spans="1:6" x14ac:dyDescent="0.2">
      <c r="A56" s="53" t="s">
        <v>157</v>
      </c>
      <c r="B56" s="54" t="s">
        <v>158</v>
      </c>
      <c r="C56" s="83">
        <f t="shared" si="0"/>
        <v>3982</v>
      </c>
      <c r="D56" s="83">
        <f t="shared" si="0"/>
        <v>4182</v>
      </c>
      <c r="E56" s="83">
        <f t="shared" si="0"/>
        <v>4077.6</v>
      </c>
      <c r="F56" s="83">
        <f>(E56*100)/D56</f>
        <v>97.503586800573885</v>
      </c>
    </row>
    <row r="57" spans="1:6" x14ac:dyDescent="0.2">
      <c r="A57" s="55" t="s">
        <v>159</v>
      </c>
      <c r="B57" s="56" t="s">
        <v>160</v>
      </c>
      <c r="C57" s="84">
        <v>3982</v>
      </c>
      <c r="D57" s="84">
        <v>4182</v>
      </c>
      <c r="E57" s="84">
        <v>4077.6</v>
      </c>
      <c r="F57" s="84"/>
    </row>
    <row r="58" spans="1:6" x14ac:dyDescent="0.2">
      <c r="A58" s="51" t="s">
        <v>161</v>
      </c>
      <c r="B58" s="52" t="s">
        <v>162</v>
      </c>
      <c r="C58" s="82">
        <f t="shared" ref="C58:E59" si="1">C59</f>
        <v>265</v>
      </c>
      <c r="D58" s="82">
        <f t="shared" si="1"/>
        <v>0</v>
      </c>
      <c r="E58" s="82">
        <f t="shared" si="1"/>
        <v>0</v>
      </c>
      <c r="F58" s="81" t="e">
        <f>(E58*100)/D58</f>
        <v>#DIV/0!</v>
      </c>
    </row>
    <row r="59" spans="1:6" ht="25.5" x14ac:dyDescent="0.2">
      <c r="A59" s="53" t="s">
        <v>163</v>
      </c>
      <c r="B59" s="54" t="s">
        <v>164</v>
      </c>
      <c r="C59" s="83">
        <f t="shared" si="1"/>
        <v>265</v>
      </c>
      <c r="D59" s="83">
        <f t="shared" si="1"/>
        <v>0</v>
      </c>
      <c r="E59" s="83">
        <f t="shared" si="1"/>
        <v>0</v>
      </c>
      <c r="F59" s="83" t="e">
        <f>(E59*100)/D59</f>
        <v>#DIV/0!</v>
      </c>
    </row>
    <row r="60" spans="1:6" x14ac:dyDescent="0.2">
      <c r="A60" s="55" t="s">
        <v>165</v>
      </c>
      <c r="B60" s="56" t="s">
        <v>164</v>
      </c>
      <c r="C60" s="84">
        <v>265</v>
      </c>
      <c r="D60" s="84">
        <v>0</v>
      </c>
      <c r="E60" s="84">
        <v>0</v>
      </c>
      <c r="F60" s="84"/>
    </row>
    <row r="61" spans="1:6" x14ac:dyDescent="0.2">
      <c r="A61" s="49" t="s">
        <v>55</v>
      </c>
      <c r="B61" s="50" t="s">
        <v>56</v>
      </c>
      <c r="C61" s="80">
        <f t="shared" ref="C61:E62" si="2">C62</f>
        <v>710807</v>
      </c>
      <c r="D61" s="80">
        <f t="shared" si="2"/>
        <v>703559</v>
      </c>
      <c r="E61" s="80">
        <f t="shared" si="2"/>
        <v>700897.54999999993</v>
      </c>
      <c r="F61" s="81">
        <f>(E61*100)/D61</f>
        <v>99.621716160265166</v>
      </c>
    </row>
    <row r="62" spans="1:6" x14ac:dyDescent="0.2">
      <c r="A62" s="51" t="s">
        <v>63</v>
      </c>
      <c r="B62" s="52" t="s">
        <v>64</v>
      </c>
      <c r="C62" s="82">
        <f t="shared" si="2"/>
        <v>710807</v>
      </c>
      <c r="D62" s="82">
        <f t="shared" si="2"/>
        <v>703559</v>
      </c>
      <c r="E62" s="82">
        <f t="shared" si="2"/>
        <v>700897.54999999993</v>
      </c>
      <c r="F62" s="81">
        <f>(E62*100)/D62</f>
        <v>99.621716160265166</v>
      </c>
    </row>
    <row r="63" spans="1:6" ht="25.5" x14ac:dyDescent="0.2">
      <c r="A63" s="53" t="s">
        <v>65</v>
      </c>
      <c r="B63" s="54" t="s">
        <v>66</v>
      </c>
      <c r="C63" s="83">
        <f>C64+C65</f>
        <v>710807</v>
      </c>
      <c r="D63" s="83">
        <f>D64+D65</f>
        <v>703559</v>
      </c>
      <c r="E63" s="83">
        <f>E64+E65</f>
        <v>700897.54999999993</v>
      </c>
      <c r="F63" s="83">
        <f>(E63*100)/D63</f>
        <v>99.621716160265166</v>
      </c>
    </row>
    <row r="64" spans="1:6" x14ac:dyDescent="0.2">
      <c r="A64" s="55" t="s">
        <v>67</v>
      </c>
      <c r="B64" s="56" t="s">
        <v>68</v>
      </c>
      <c r="C64" s="84">
        <v>706560</v>
      </c>
      <c r="D64" s="84">
        <v>699377</v>
      </c>
      <c r="E64" s="84">
        <v>696819.95</v>
      </c>
      <c r="F64" s="84"/>
    </row>
    <row r="65" spans="1:6" ht="25.5" x14ac:dyDescent="0.2">
      <c r="A65" s="55" t="s">
        <v>69</v>
      </c>
      <c r="B65" s="56" t="s">
        <v>70</v>
      </c>
      <c r="C65" s="84">
        <v>4247</v>
      </c>
      <c r="D65" s="84">
        <v>4182</v>
      </c>
      <c r="E65" s="84">
        <v>4077.6</v>
      </c>
      <c r="F65" s="84"/>
    </row>
    <row r="66" spans="1:6" x14ac:dyDescent="0.2">
      <c r="A66" s="48" t="s">
        <v>73</v>
      </c>
      <c r="B66" s="48" t="s">
        <v>181</v>
      </c>
      <c r="C66" s="78">
        <f t="shared" ref="C66:E69" si="3">C67</f>
        <v>265</v>
      </c>
      <c r="D66" s="78">
        <f t="shared" si="3"/>
        <v>326</v>
      </c>
      <c r="E66" s="78">
        <f t="shared" si="3"/>
        <v>325.25</v>
      </c>
      <c r="F66" s="79">
        <f>(E66*100)/D66</f>
        <v>99.769938650306742</v>
      </c>
    </row>
    <row r="67" spans="1:6" x14ac:dyDescent="0.2">
      <c r="A67" s="49" t="s">
        <v>71</v>
      </c>
      <c r="B67" s="50" t="s">
        <v>72</v>
      </c>
      <c r="C67" s="80">
        <f t="shared" si="3"/>
        <v>265</v>
      </c>
      <c r="D67" s="80">
        <f t="shared" si="3"/>
        <v>326</v>
      </c>
      <c r="E67" s="80">
        <f t="shared" si="3"/>
        <v>325.25</v>
      </c>
      <c r="F67" s="81">
        <f>(E67*100)/D67</f>
        <v>99.769938650306742</v>
      </c>
    </row>
    <row r="68" spans="1:6" x14ac:dyDescent="0.2">
      <c r="A68" s="51" t="s">
        <v>90</v>
      </c>
      <c r="B68" s="52" t="s">
        <v>91</v>
      </c>
      <c r="C68" s="82">
        <f t="shared" si="3"/>
        <v>265</v>
      </c>
      <c r="D68" s="82">
        <f t="shared" si="3"/>
        <v>326</v>
      </c>
      <c r="E68" s="82">
        <f t="shared" si="3"/>
        <v>325.25</v>
      </c>
      <c r="F68" s="81">
        <f>(E68*100)/D68</f>
        <v>99.769938650306742</v>
      </c>
    </row>
    <row r="69" spans="1:6" x14ac:dyDescent="0.2">
      <c r="A69" s="53" t="s">
        <v>102</v>
      </c>
      <c r="B69" s="54" t="s">
        <v>103</v>
      </c>
      <c r="C69" s="83">
        <f t="shared" si="3"/>
        <v>265</v>
      </c>
      <c r="D69" s="83">
        <f t="shared" si="3"/>
        <v>326</v>
      </c>
      <c r="E69" s="83">
        <f t="shared" si="3"/>
        <v>325.25</v>
      </c>
      <c r="F69" s="83">
        <f>(E69*100)/D69</f>
        <v>99.769938650306742</v>
      </c>
    </row>
    <row r="70" spans="1:6" x14ac:dyDescent="0.2">
      <c r="A70" s="55" t="s">
        <v>104</v>
      </c>
      <c r="B70" s="56" t="s">
        <v>105</v>
      </c>
      <c r="C70" s="84">
        <v>265</v>
      </c>
      <c r="D70" s="84">
        <v>326</v>
      </c>
      <c r="E70" s="84">
        <v>325.25</v>
      </c>
      <c r="F70" s="84"/>
    </row>
    <row r="71" spans="1:6" x14ac:dyDescent="0.2">
      <c r="A71" s="49" t="s">
        <v>55</v>
      </c>
      <c r="B71" s="50" t="s">
        <v>56</v>
      </c>
      <c r="C71" s="80">
        <f t="shared" ref="C71:E73" si="4">C72</f>
        <v>325.25</v>
      </c>
      <c r="D71" s="80">
        <f t="shared" si="4"/>
        <v>326</v>
      </c>
      <c r="E71" s="80">
        <f t="shared" si="4"/>
        <v>325.25</v>
      </c>
      <c r="F71" s="81">
        <f>(E71*100)/D71</f>
        <v>99.769938650306742</v>
      </c>
    </row>
    <row r="72" spans="1:6" x14ac:dyDescent="0.2">
      <c r="A72" s="51" t="s">
        <v>57</v>
      </c>
      <c r="B72" s="52" t="s">
        <v>58</v>
      </c>
      <c r="C72" s="82">
        <f t="shared" si="4"/>
        <v>325.25</v>
      </c>
      <c r="D72" s="82">
        <f t="shared" si="4"/>
        <v>326</v>
      </c>
      <c r="E72" s="82">
        <f t="shared" si="4"/>
        <v>325.25</v>
      </c>
      <c r="F72" s="81">
        <f>(E72*100)/D72</f>
        <v>99.769938650306742</v>
      </c>
    </row>
    <row r="73" spans="1:6" x14ac:dyDescent="0.2">
      <c r="A73" s="53" t="s">
        <v>59</v>
      </c>
      <c r="B73" s="54" t="s">
        <v>60</v>
      </c>
      <c r="C73" s="83">
        <f t="shared" si="4"/>
        <v>325.25</v>
      </c>
      <c r="D73" s="83">
        <f t="shared" si="4"/>
        <v>326</v>
      </c>
      <c r="E73" s="83">
        <f t="shared" si="4"/>
        <v>325.25</v>
      </c>
      <c r="F73" s="83">
        <f>(E73*100)/D73</f>
        <v>99.769938650306742</v>
      </c>
    </row>
    <row r="74" spans="1:6" x14ac:dyDescent="0.2">
      <c r="A74" s="55" t="s">
        <v>61</v>
      </c>
      <c r="B74" s="56" t="s">
        <v>62</v>
      </c>
      <c r="C74" s="84">
        <v>325.25</v>
      </c>
      <c r="D74" s="84">
        <v>326</v>
      </c>
      <c r="E74" s="84">
        <v>325.25</v>
      </c>
      <c r="F74" s="84"/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Irena Mihaljević</cp:lastModifiedBy>
  <cp:lastPrinted>2024-04-02T06:01:15Z</cp:lastPrinted>
  <dcterms:created xsi:type="dcterms:W3CDTF">2022-08-12T12:51:27Z</dcterms:created>
  <dcterms:modified xsi:type="dcterms:W3CDTF">2024-04-02T06:56:46Z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