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vucak\Desktop\ODO - moja verzija\ODO SLAVONSKI BROD\"/>
    </mc:Choice>
  </mc:AlternateContent>
  <xr:revisionPtr revIDLastSave="0" documentId="13_ncr:1_{73455D79-D1F5-47BC-B436-586752C669AB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3" l="1"/>
  <c r="I64" i="3"/>
  <c r="H64" i="3"/>
  <c r="L65" i="3"/>
  <c r="K65" i="3"/>
  <c r="G12" i="1" l="1"/>
  <c r="H12" i="1"/>
  <c r="I12" i="1"/>
  <c r="I16" i="1" s="1"/>
  <c r="J12" i="1"/>
  <c r="L12" i="1" s="1"/>
  <c r="G15" i="1"/>
  <c r="H15" i="1"/>
  <c r="H16" i="1" s="1"/>
  <c r="I15" i="1"/>
  <c r="J15" i="1"/>
  <c r="J16" i="1" s="1"/>
  <c r="K12" i="1" l="1"/>
  <c r="G16" i="1"/>
  <c r="K16" i="1" s="1"/>
  <c r="L16" i="1"/>
  <c r="J27" i="1"/>
  <c r="L15" i="1"/>
  <c r="K15" i="1"/>
  <c r="L26" i="1"/>
  <c r="H26" i="1"/>
  <c r="H27" i="1" s="1"/>
  <c r="I26" i="1"/>
  <c r="I27" i="1" s="1"/>
  <c r="L27" i="1" s="1"/>
  <c r="J26" i="1"/>
  <c r="G26" i="1"/>
  <c r="K26" i="1" s="1"/>
  <c r="H23" i="1"/>
  <c r="I23" i="1"/>
  <c r="J23" i="1"/>
  <c r="L23" i="1" s="1"/>
  <c r="G23" i="1"/>
  <c r="K23" i="1" l="1"/>
  <c r="G27" i="1"/>
  <c r="K27" i="1" s="1"/>
  <c r="F75" i="15"/>
  <c r="E75" i="15"/>
  <c r="D75" i="15"/>
  <c r="C75" i="15"/>
  <c r="E74" i="15"/>
  <c r="F74" i="15" s="1"/>
  <c r="D74" i="15"/>
  <c r="D73" i="15" s="1"/>
  <c r="C74" i="15"/>
  <c r="C73" i="15" s="1"/>
  <c r="E73" i="15"/>
  <c r="F73" i="15" s="1"/>
  <c r="F71" i="15"/>
  <c r="E71" i="15"/>
  <c r="D71" i="15"/>
  <c r="C71" i="15"/>
  <c r="E70" i="15"/>
  <c r="F70" i="15" s="1"/>
  <c r="D70" i="15"/>
  <c r="D69" i="15" s="1"/>
  <c r="D68" i="15" s="1"/>
  <c r="D8" i="15" s="1"/>
  <c r="C70" i="15"/>
  <c r="C69" i="15" s="1"/>
  <c r="C68" i="15" s="1"/>
  <c r="C8" i="15" s="1"/>
  <c r="E69" i="15"/>
  <c r="F69" i="15" s="1"/>
  <c r="E65" i="15"/>
  <c r="F65" i="15" s="1"/>
  <c r="D65" i="15"/>
  <c r="D64" i="15" s="1"/>
  <c r="D63" i="15" s="1"/>
  <c r="C65" i="15"/>
  <c r="C64" i="15" s="1"/>
  <c r="C63" i="15" s="1"/>
  <c r="E64" i="15"/>
  <c r="E63" i="15" s="1"/>
  <c r="F63" i="15" s="1"/>
  <c r="F61" i="15"/>
  <c r="E61" i="15"/>
  <c r="D61" i="15"/>
  <c r="C61" i="15"/>
  <c r="C60" i="15" s="1"/>
  <c r="E60" i="15"/>
  <c r="F60" i="15" s="1"/>
  <c r="D60" i="15"/>
  <c r="E58" i="15"/>
  <c r="F58" i="15" s="1"/>
  <c r="D58" i="15"/>
  <c r="C58" i="15"/>
  <c r="F56" i="15"/>
  <c r="E56" i="15"/>
  <c r="D56" i="15"/>
  <c r="C56" i="15"/>
  <c r="C55" i="15" s="1"/>
  <c r="C54" i="15" s="1"/>
  <c r="E55" i="15"/>
  <c r="E54" i="15" s="1"/>
  <c r="F54" i="15" s="1"/>
  <c r="D55" i="15"/>
  <c r="D54" i="15" s="1"/>
  <c r="F52" i="15"/>
  <c r="E52" i="15"/>
  <c r="D52" i="15"/>
  <c r="C52" i="15"/>
  <c r="E50" i="15"/>
  <c r="E49" i="15" s="1"/>
  <c r="D50" i="15"/>
  <c r="D49" i="15" s="1"/>
  <c r="C50" i="15"/>
  <c r="C49" i="15" s="1"/>
  <c r="F43" i="15"/>
  <c r="E43" i="15"/>
  <c r="D43" i="15"/>
  <c r="C43" i="15"/>
  <c r="E41" i="15"/>
  <c r="F41" i="15" s="1"/>
  <c r="D41" i="15"/>
  <c r="C41" i="15"/>
  <c r="E31" i="15"/>
  <c r="F31" i="15" s="1"/>
  <c r="D31" i="15"/>
  <c r="C31" i="15"/>
  <c r="F26" i="15"/>
  <c r="E26" i="15"/>
  <c r="D26" i="15"/>
  <c r="C26" i="15"/>
  <c r="C21" i="15" s="1"/>
  <c r="E22" i="15"/>
  <c r="E21" i="15" s="1"/>
  <c r="D22" i="15"/>
  <c r="D21" i="15" s="1"/>
  <c r="C22" i="15"/>
  <c r="F19" i="15"/>
  <c r="E19" i="15"/>
  <c r="D19" i="15"/>
  <c r="C19" i="15"/>
  <c r="E17" i="15"/>
  <c r="E13" i="15" s="1"/>
  <c r="D17" i="15"/>
  <c r="D13" i="15" s="1"/>
  <c r="C17" i="15"/>
  <c r="E14" i="15"/>
  <c r="F14" i="15" s="1"/>
  <c r="D14" i="15"/>
  <c r="C14" i="15"/>
  <c r="C13" i="15"/>
  <c r="C12" i="15" s="1"/>
  <c r="C11" i="15" s="1"/>
  <c r="C7" i="15" s="1"/>
  <c r="H8" i="8"/>
  <c r="G8" i="8"/>
  <c r="F7" i="8"/>
  <c r="H7" i="8" s="1"/>
  <c r="E7" i="8"/>
  <c r="D7" i="8"/>
  <c r="C7" i="8"/>
  <c r="C6" i="8" s="1"/>
  <c r="F6" i="8"/>
  <c r="H6" i="8" s="1"/>
  <c r="E6" i="8"/>
  <c r="D6" i="8"/>
  <c r="H15" i="5"/>
  <c r="G15" i="5"/>
  <c r="H14" i="5"/>
  <c r="F14" i="5"/>
  <c r="E14" i="5"/>
  <c r="D14" i="5"/>
  <c r="D11" i="5" s="1"/>
  <c r="C14" i="5"/>
  <c r="H13" i="5"/>
  <c r="G13" i="5"/>
  <c r="F12" i="5"/>
  <c r="F11" i="5" s="1"/>
  <c r="H11" i="5" s="1"/>
  <c r="E12" i="5"/>
  <c r="D12" i="5"/>
  <c r="C12" i="5"/>
  <c r="E11" i="5"/>
  <c r="H10" i="5"/>
  <c r="G10" i="5"/>
  <c r="F9" i="5"/>
  <c r="H9" i="5" s="1"/>
  <c r="E9" i="5"/>
  <c r="D9" i="5"/>
  <c r="C9" i="5"/>
  <c r="H8" i="5"/>
  <c r="G8" i="5"/>
  <c r="F7" i="5"/>
  <c r="H7" i="5" s="1"/>
  <c r="E7" i="5"/>
  <c r="E6" i="5" s="1"/>
  <c r="D7" i="5"/>
  <c r="C7" i="5"/>
  <c r="G7" i="5" s="1"/>
  <c r="F6" i="5"/>
  <c r="H6" i="5" s="1"/>
  <c r="L75" i="3"/>
  <c r="K75" i="3"/>
  <c r="J74" i="3"/>
  <c r="L74" i="3" s="1"/>
  <c r="I74" i="3"/>
  <c r="H74" i="3"/>
  <c r="H73" i="3" s="1"/>
  <c r="G74" i="3"/>
  <c r="G73" i="3" s="1"/>
  <c r="J73" i="3"/>
  <c r="K73" i="3" s="1"/>
  <c r="I73" i="3"/>
  <c r="L72" i="3"/>
  <c r="K72" i="3"/>
  <c r="L71" i="3"/>
  <c r="J71" i="3"/>
  <c r="K71" i="3" s="1"/>
  <c r="I71" i="3"/>
  <c r="H71" i="3"/>
  <c r="G71" i="3"/>
  <c r="G68" i="3" s="1"/>
  <c r="L70" i="3"/>
  <c r="K70" i="3"/>
  <c r="K69" i="3"/>
  <c r="J69" i="3"/>
  <c r="L69" i="3" s="1"/>
  <c r="I69" i="3"/>
  <c r="H69" i="3"/>
  <c r="G69" i="3"/>
  <c r="J68" i="3"/>
  <c r="J67" i="3" s="1"/>
  <c r="I68" i="3"/>
  <c r="I67" i="3" s="1"/>
  <c r="H68" i="3"/>
  <c r="L66" i="3"/>
  <c r="K66" i="3"/>
  <c r="J61" i="3"/>
  <c r="I61" i="3"/>
  <c r="H61" i="3"/>
  <c r="L63" i="3"/>
  <c r="K63" i="3"/>
  <c r="J62" i="3"/>
  <c r="L62" i="3" s="1"/>
  <c r="I62" i="3"/>
  <c r="H62" i="3"/>
  <c r="G62" i="3"/>
  <c r="L60" i="3"/>
  <c r="K60" i="3"/>
  <c r="L59" i="3"/>
  <c r="K59" i="3"/>
  <c r="L58" i="3"/>
  <c r="K58" i="3"/>
  <c r="L57" i="3"/>
  <c r="K57" i="3"/>
  <c r="L56" i="3"/>
  <c r="K56" i="3"/>
  <c r="J55" i="3"/>
  <c r="I55" i="3"/>
  <c r="L55" i="3" s="1"/>
  <c r="H55" i="3"/>
  <c r="H33" i="3" s="1"/>
  <c r="G55" i="3"/>
  <c r="K55" i="3" s="1"/>
  <c r="L54" i="3"/>
  <c r="K54" i="3"/>
  <c r="L53" i="3"/>
  <c r="J53" i="3"/>
  <c r="I53" i="3"/>
  <c r="H53" i="3"/>
  <c r="G53" i="3"/>
  <c r="K53" i="3" s="1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K43" i="3" s="1"/>
  <c r="L42" i="3"/>
  <c r="K42" i="3"/>
  <c r="L41" i="3"/>
  <c r="K41" i="3"/>
  <c r="L40" i="3"/>
  <c r="K40" i="3"/>
  <c r="L39" i="3"/>
  <c r="K39" i="3"/>
  <c r="L38" i="3"/>
  <c r="J38" i="3"/>
  <c r="I38" i="3"/>
  <c r="H38" i="3"/>
  <c r="G38" i="3"/>
  <c r="K38" i="3" s="1"/>
  <c r="L37" i="3"/>
  <c r="K37" i="3"/>
  <c r="L36" i="3"/>
  <c r="K36" i="3"/>
  <c r="L35" i="3"/>
  <c r="K35" i="3"/>
  <c r="J34" i="3"/>
  <c r="L34" i="3" s="1"/>
  <c r="I34" i="3"/>
  <c r="H34" i="3"/>
  <c r="G34" i="3"/>
  <c r="K34" i="3" s="1"/>
  <c r="L32" i="3"/>
  <c r="K32" i="3"/>
  <c r="J31" i="3"/>
  <c r="L31" i="3" s="1"/>
  <c r="I31" i="3"/>
  <c r="H31" i="3"/>
  <c r="G31" i="3"/>
  <c r="L30" i="3"/>
  <c r="K30" i="3"/>
  <c r="J29" i="3"/>
  <c r="L29" i="3" s="1"/>
  <c r="I29" i="3"/>
  <c r="H29" i="3"/>
  <c r="H25" i="3" s="1"/>
  <c r="G29" i="3"/>
  <c r="L28" i="3"/>
  <c r="K28" i="3"/>
  <c r="L27" i="3"/>
  <c r="K27" i="3"/>
  <c r="J26" i="3"/>
  <c r="I26" i="3"/>
  <c r="I25" i="3" s="1"/>
  <c r="H26" i="3"/>
  <c r="G26" i="3"/>
  <c r="G25" i="3" s="1"/>
  <c r="J25" i="3"/>
  <c r="L18" i="3"/>
  <c r="K18" i="3"/>
  <c r="L17" i="3"/>
  <c r="K17" i="3"/>
  <c r="J16" i="3"/>
  <c r="J15" i="3" s="1"/>
  <c r="L15" i="3" s="1"/>
  <c r="I16" i="3"/>
  <c r="H16" i="3"/>
  <c r="H15" i="3" s="1"/>
  <c r="G16" i="3"/>
  <c r="K16" i="3" s="1"/>
  <c r="I15" i="3"/>
  <c r="L14" i="3"/>
  <c r="K14" i="3"/>
  <c r="J13" i="3"/>
  <c r="I13" i="3"/>
  <c r="I12" i="3" s="1"/>
  <c r="I11" i="3" s="1"/>
  <c r="I10" i="3" s="1"/>
  <c r="H13" i="3"/>
  <c r="H12" i="3" s="1"/>
  <c r="G13" i="3"/>
  <c r="G12" i="3" s="1"/>
  <c r="F21" i="15" l="1"/>
  <c r="F49" i="15"/>
  <c r="L67" i="3"/>
  <c r="E12" i="15"/>
  <c r="F13" i="15"/>
  <c r="G67" i="3"/>
  <c r="G64" i="3" s="1"/>
  <c r="K64" i="3" s="1"/>
  <c r="D12" i="15"/>
  <c r="D11" i="15" s="1"/>
  <c r="D7" i="15" s="1"/>
  <c r="L25" i="3"/>
  <c r="G61" i="3"/>
  <c r="K61" i="3" s="1"/>
  <c r="H67" i="3"/>
  <c r="H12" i="5"/>
  <c r="I33" i="3"/>
  <c r="K68" i="3"/>
  <c r="F17" i="15"/>
  <c r="J33" i="3"/>
  <c r="L33" i="3" s="1"/>
  <c r="L68" i="3"/>
  <c r="G6" i="8"/>
  <c r="G12" i="5"/>
  <c r="K13" i="3"/>
  <c r="L16" i="3"/>
  <c r="F64" i="15"/>
  <c r="F50" i="15"/>
  <c r="L26" i="3"/>
  <c r="L73" i="3"/>
  <c r="F55" i="15"/>
  <c r="K62" i="3"/>
  <c r="K74" i="3"/>
  <c r="F22" i="15"/>
  <c r="G15" i="3"/>
  <c r="K15" i="3" s="1"/>
  <c r="E68" i="15"/>
  <c r="H24" i="3"/>
  <c r="J24" i="3"/>
  <c r="J23" i="3" s="1"/>
  <c r="K31" i="3"/>
  <c r="C6" i="5"/>
  <c r="G6" i="5" s="1"/>
  <c r="K29" i="3"/>
  <c r="D6" i="5"/>
  <c r="G7" i="8"/>
  <c r="C11" i="5"/>
  <c r="G11" i="5" s="1"/>
  <c r="G14" i="5"/>
  <c r="G9" i="5"/>
  <c r="L61" i="3"/>
  <c r="I24" i="3"/>
  <c r="L64" i="3"/>
  <c r="J12" i="3"/>
  <c r="L13" i="3"/>
  <c r="K12" i="3"/>
  <c r="G33" i="3"/>
  <c r="K33" i="3" s="1"/>
  <c r="K25" i="3"/>
  <c r="K26" i="3"/>
  <c r="H11" i="3"/>
  <c r="H10" i="3" s="1"/>
  <c r="G11" i="3" l="1"/>
  <c r="E11" i="15"/>
  <c r="F12" i="15"/>
  <c r="K67" i="3"/>
  <c r="H23" i="3"/>
  <c r="F68" i="15"/>
  <c r="E8" i="15"/>
  <c r="F8" i="15" s="1"/>
  <c r="I23" i="3"/>
  <c r="L23" i="3" s="1"/>
  <c r="L24" i="3"/>
  <c r="L12" i="3"/>
  <c r="J11" i="3"/>
  <c r="G24" i="3"/>
  <c r="K24" i="3" s="1"/>
  <c r="G10" i="3"/>
  <c r="K11" i="3" l="1"/>
  <c r="F11" i="15"/>
  <c r="E7" i="15"/>
  <c r="F7" i="15" s="1"/>
  <c r="L11" i="3"/>
  <c r="J10" i="3"/>
  <c r="L10" i="3" s="1"/>
  <c r="G23" i="3"/>
  <c r="K23" i="3" s="1"/>
  <c r="K10" i="3" l="1"/>
</calcChain>
</file>

<file path=xl/sharedStrings.xml><?xml version="1.0" encoding="utf-8"?>
<sst xmlns="http://schemas.openxmlformats.org/spreadsheetml/2006/main" count="389" uniqueCount="189">
  <si>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</si>
  <si>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</si>
  <si>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</si>
  <si>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</si>
  <si>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</si>
  <si>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</si>
  <si>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</si>
  <si>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</si>
  <si>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</si>
  <si>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</si>
  <si>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</si>
  <si>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</si>
  <si>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</si>
  <si>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</si>
  <si>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</si>
  <si>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</si>
  <si>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</si>
  <si>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</si>
  <si>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</si>
  <si>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</si>
  <si>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</si>
  <si>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</si>
  <si>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</si>
  <si>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</si>
  <si>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</si>
  <si>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</si>
  <si>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</si>
  <si>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</si>
  <si>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</si>
  <si>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</si>
  <si>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</si>
  <si>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</si>
  <si>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</si>
  <si>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</si>
  <si>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>Glava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</si>
  <si>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</si>
  <si>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</si>
  <si>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</si>
  <si>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</si>
  <si>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</si>
  <si>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</si>
  <si>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</si>
  <si>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</si>
  <si>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</si>
  <si>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</si>
  <si>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</si>
  <si>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</si>
  <si>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</si>
  <si>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</si>
  <si>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</si>
  <si>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</si>
  <si>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</si>
  <si>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</si>
  <si>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</si>
  <si>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</si>
  <si>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</si>
  <si>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</si>
  <si>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</si>
  <si>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</si>
  <si>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</si>
  <si>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</si>
  <si>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</si>
  <si>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</si>
  <si>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</si>
  <si>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</si>
  <si>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</si>
  <si>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</si>
  <si>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</si>
  <si>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</si>
  <si>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</si>
  <si>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</si>
  <si>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</si>
  <si>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</si>
  <si>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</si>
  <si>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</si>
  <si>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</si>
  <si>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</si>
  <si>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</si>
  <si>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</si>
  <si>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</si>
  <si>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</si>
  <si>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</si>
  <si>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</si>
  <si>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</si>
  <si>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</si>
  <si>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</si>
  <si>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</si>
  <si>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</si>
  <si>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</si>
  <si>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</si>
  <si>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</si>
  <si>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</si>
  <si>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</si>
  <si>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</si>
  <si>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</si>
  <si>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</si>
  <si>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</si>
  <si>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</si>
  <si>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</si>
  <si>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</si>
  <si>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</si>
  <si>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</si>
  <si>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</si>
  <si>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</si>
  <si>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</si>
  <si>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</si>
  <si>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</si>
  <si>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</si>
  <si>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</si>
  <si>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</si>
  <si>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</si>
  <si>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</si>
  <si>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</si>
  <si>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</si>
  <si>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</si>
  <si>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</si>
  <si>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</si>
  <si>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</si>
  <si>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</si>
  <si>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</si>
  <si>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</si>
  <si>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</si>
  <si>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</si>
  <si>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</si>
  <si>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</si>
  <si>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</si>
  <si>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</si>
  <si>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</si>
  <si>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</si>
  <si>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</si>
  <si>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</si>
  <si>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</si>
  <si>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</si>
  <si>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</si>
  <si>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</si>
  <si>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</si>
  <si>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</si>
  <si>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</si>
  <si>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</si>
  <si>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</si>
  <si>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</si>
  <si>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</si>
  <si>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</si>
  <si>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</si>
  <si>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</si>
  <si>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</si>
  <si>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</si>
  <si>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</si>
  <si>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</si>
  <si>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</si>
  <si>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</si>
  <si>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</si>
  <si>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</si>
  <si>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</si>
  <si>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</si>
  <si>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</si>
  <si>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</si>
  <si>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</si>
  <si>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</si>
  <si>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</si>
  <si>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</si>
  <si>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</si>
  <si>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</si>
  <si>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</si>
  <si>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</si>
  <si>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</si>
  <si>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</si>
  <si>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</si>
  <si>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</si>
  <si>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</si>
  <si>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</si>
  <si>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</si>
  <si>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</si>
  <si>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</si>
  <si>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</si>
  <si>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</si>
  <si>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</si>
  <si>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</si>
  <si>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</si>
  <si>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</si>
  <si>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</si>
  <si>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 xml:space="preserve"> Razdjel  </t>
  </si>
  <si>
    <t xml:space="preserve"> 109 MINISTARSTVO PRAVOSUĐA I UPRAVE </t>
  </si>
  <si>
    <t xml:space="preserve"> 10985 / OPĆINSKA DRŽAVNA ODVJETNIŠTVA  </t>
  </si>
  <si>
    <t xml:space="preserve"> RKP i naziv proračunskog korisnika </t>
  </si>
  <si>
    <t xml:space="preserve"> 4876-Općinsko državo odvjetništvo u Slav.Brodu </t>
  </si>
  <si>
    <t xml:space="preserve"> Program </t>
  </si>
  <si>
    <t>2812 Djelovanje državnih odvjetništava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</si>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</sst>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20" fillId="2" borderId="3" xfId="0" applyNumberFormat="1" applyFont="1" applyFill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opLeftCell="A4" workbookViewId="0">
      <selection activeCell="G25" sqref="G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1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7"/>
    </row>
    <row r="6" spans="2:13" ht="18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7"/>
    </row>
    <row r="7" spans="2:13" ht="18" customHeight="1" x14ac:dyDescent="0.25">
      <c r="B7" s="114" t="s">
        <v>32</v>
      </c>
      <c r="C7" s="114"/>
      <c r="D7" s="114"/>
      <c r="E7" s="114"/>
      <c r="F7" s="114"/>
      <c r="G7" s="5"/>
      <c r="H7" s="6"/>
      <c r="I7" s="6"/>
      <c r="J7" s="6"/>
      <c r="K7" s="21"/>
      <c r="L7" s="21"/>
    </row>
    <row r="8" spans="2:13" ht="25.5" x14ac:dyDescent="0.25">
      <c r="B8" s="107" t="s">
        <v>3</v>
      </c>
      <c r="C8" s="107"/>
      <c r="D8" s="107"/>
      <c r="E8" s="107"/>
      <c r="F8" s="107"/>
      <c r="G8" s="20" t="s">
        <v>43</v>
      </c>
      <c r="H8" s="20" t="s">
        <v>44</v>
      </c>
      <c r="I8" s="20" t="s">
        <v>45</v>
      </c>
      <c r="J8" s="20" t="s">
        <v>46</v>
      </c>
      <c r="K8" s="20" t="s">
        <v>6</v>
      </c>
      <c r="L8" s="20" t="s">
        <v>22</v>
      </c>
    </row>
    <row r="9" spans="2:13" x14ac:dyDescent="0.25">
      <c r="B9" s="108">
        <v>1</v>
      </c>
      <c r="C9" s="108"/>
      <c r="D9" s="108"/>
      <c r="E9" s="108"/>
      <c r="F9" s="109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3" x14ac:dyDescent="0.25">
      <c r="B10" s="103" t="s">
        <v>8</v>
      </c>
      <c r="C10" s="104"/>
      <c r="D10" s="104"/>
      <c r="E10" s="104"/>
      <c r="F10" s="105"/>
      <c r="G10" s="84">
        <v>929178.25</v>
      </c>
      <c r="H10" s="94">
        <v>1151490.5900000001</v>
      </c>
      <c r="I10" s="94">
        <v>1159969</v>
      </c>
      <c r="J10" s="94">
        <v>1159484.08</v>
      </c>
      <c r="K10" s="85"/>
      <c r="L10" s="85"/>
    </row>
    <row r="11" spans="2:13" x14ac:dyDescent="0.25">
      <c r="B11" s="106" t="s">
        <v>7</v>
      </c>
      <c r="C11" s="105"/>
      <c r="D11" s="105"/>
      <c r="E11" s="105"/>
      <c r="F11" s="105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0" t="s">
        <v>0</v>
      </c>
      <c r="C12" s="101"/>
      <c r="D12" s="101"/>
      <c r="E12" s="101"/>
      <c r="F12" s="102"/>
      <c r="G12" s="95">
        <f>G10+G11</f>
        <v>929178.25</v>
      </c>
      <c r="H12" s="95">
        <f t="shared" ref="H12:J12" si="0">H10+H11</f>
        <v>1151490.5900000001</v>
      </c>
      <c r="I12" s="95">
        <f t="shared" si="0"/>
        <v>1159969</v>
      </c>
      <c r="J12" s="95">
        <f t="shared" si="0"/>
        <v>1159484.08</v>
      </c>
      <c r="K12" s="86">
        <f>J12/G12*100</f>
        <v>124.78596867716179</v>
      </c>
      <c r="L12" s="86">
        <f>J12/I12*100</f>
        <v>99.958195434533167</v>
      </c>
    </row>
    <row r="13" spans="2:13" x14ac:dyDescent="0.25">
      <c r="B13" s="113" t="s">
        <v>9</v>
      </c>
      <c r="C13" s="104"/>
      <c r="D13" s="104"/>
      <c r="E13" s="104"/>
      <c r="F13" s="104"/>
      <c r="G13" s="87">
        <v>929280.18</v>
      </c>
      <c r="H13" s="94">
        <v>1109913.5900000001</v>
      </c>
      <c r="I13" s="94">
        <v>1119032</v>
      </c>
      <c r="J13" s="94">
        <v>1118547.47</v>
      </c>
      <c r="K13" s="85"/>
      <c r="L13" s="85"/>
    </row>
    <row r="14" spans="2:13" x14ac:dyDescent="0.25">
      <c r="B14" s="106" t="s">
        <v>10</v>
      </c>
      <c r="C14" s="105"/>
      <c r="D14" s="105"/>
      <c r="E14" s="105"/>
      <c r="F14" s="105"/>
      <c r="G14" s="84">
        <v>0</v>
      </c>
      <c r="H14" s="94">
        <v>41577</v>
      </c>
      <c r="I14" s="94">
        <v>40937</v>
      </c>
      <c r="J14" s="94">
        <v>40936.61</v>
      </c>
      <c r="K14" s="85"/>
      <c r="L14" s="85"/>
    </row>
    <row r="15" spans="2:13" x14ac:dyDescent="0.25">
      <c r="B15" s="14" t="s">
        <v>1</v>
      </c>
      <c r="C15" s="96"/>
      <c r="D15" s="96"/>
      <c r="E15" s="96"/>
      <c r="F15" s="96"/>
      <c r="G15" s="95">
        <f>G13+G14</f>
        <v>929280.18</v>
      </c>
      <c r="H15" s="95">
        <f t="shared" ref="H15:J15" si="1">H13+H14</f>
        <v>1151490.5900000001</v>
      </c>
      <c r="I15" s="95">
        <f t="shared" si="1"/>
        <v>1159969</v>
      </c>
      <c r="J15" s="95">
        <f t="shared" si="1"/>
        <v>1159484.08</v>
      </c>
      <c r="K15" s="86">
        <f>J15/G15*100</f>
        <v>124.77228127258671</v>
      </c>
      <c r="L15" s="86">
        <f>J15/I15*100</f>
        <v>99.958195434533167</v>
      </c>
    </row>
    <row r="16" spans="2:13" x14ac:dyDescent="0.25">
      <c r="B16" s="111" t="s">
        <v>2</v>
      </c>
      <c r="C16" s="112"/>
      <c r="D16" s="112"/>
      <c r="E16" s="112"/>
      <c r="F16" s="112"/>
      <c r="G16" s="88">
        <f>G12-G15</f>
        <v>-101.93000000005122</v>
      </c>
      <c r="H16" s="88">
        <f t="shared" ref="H16:J16" si="2">H12-H15</f>
        <v>0</v>
      </c>
      <c r="I16" s="88">
        <f t="shared" si="2"/>
        <v>0</v>
      </c>
      <c r="J16" s="88">
        <f t="shared" si="2"/>
        <v>0</v>
      </c>
      <c r="K16" s="86">
        <f>J16/G16*100</f>
        <v>0</v>
      </c>
      <c r="L16" s="86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29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0" t="s">
        <v>43</v>
      </c>
      <c r="H19" s="2" t="s">
        <v>44</v>
      </c>
      <c r="I19" s="2" t="s">
        <v>45</v>
      </c>
      <c r="J19" s="2" t="s">
        <v>46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6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</row>
    <row r="21" spans="1:49" ht="15.75" customHeight="1" x14ac:dyDescent="0.25">
      <c r="B21" s="103" t="s">
        <v>11</v>
      </c>
      <c r="C21" s="117"/>
      <c r="D21" s="117"/>
      <c r="E21" s="117"/>
      <c r="F21" s="117"/>
      <c r="G21" s="89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3" t="s">
        <v>12</v>
      </c>
      <c r="C22" s="104"/>
      <c r="D22" s="104"/>
      <c r="E22" s="104"/>
      <c r="F22" s="104"/>
      <c r="G22" s="87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8" t="s">
        <v>23</v>
      </c>
      <c r="C23" s="119"/>
      <c r="D23" s="119"/>
      <c r="E23" s="119"/>
      <c r="F23" s="120"/>
      <c r="G23" s="90">
        <f>G21-G22</f>
        <v>0</v>
      </c>
      <c r="H23" s="90">
        <f t="shared" ref="H23:J23" si="3">H21-H22</f>
        <v>0</v>
      </c>
      <c r="I23" s="90">
        <f t="shared" si="3"/>
        <v>0</v>
      </c>
      <c r="J23" s="90">
        <f t="shared" si="3"/>
        <v>0</v>
      </c>
      <c r="K23" s="91" t="e">
        <f>J23/G23*100</f>
        <v>#DIV/0!</v>
      </c>
      <c r="L23" s="91" t="e">
        <f>J23/I23*100</f>
        <v>#DIV/0!</v>
      </c>
    </row>
    <row r="24" spans="1:49" s="28" customFormat="1" ht="15" customHeight="1" x14ac:dyDescent="0.25">
      <c r="A24"/>
      <c r="B24" s="103" t="s">
        <v>5</v>
      </c>
      <c r="C24" s="104"/>
      <c r="D24" s="104"/>
      <c r="E24" s="104"/>
      <c r="F24" s="104"/>
      <c r="G24" s="87">
        <v>101.93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8" customFormat="1" ht="15" customHeight="1" x14ac:dyDescent="0.25">
      <c r="A25"/>
      <c r="B25" s="103" t="s">
        <v>28</v>
      </c>
      <c r="C25" s="104"/>
      <c r="D25" s="104"/>
      <c r="E25" s="104"/>
      <c r="F25" s="104"/>
      <c r="G25" s="87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5" customFormat="1" x14ac:dyDescent="0.25">
      <c r="A26" s="34"/>
      <c r="B26" s="118" t="s">
        <v>30</v>
      </c>
      <c r="C26" s="119"/>
      <c r="D26" s="119"/>
      <c r="E26" s="119"/>
      <c r="F26" s="120"/>
      <c r="G26" s="92">
        <f>G24+G25</f>
        <v>101.93</v>
      </c>
      <c r="H26" s="92">
        <f t="shared" ref="H26:J26" si="4">H24+H25</f>
        <v>0</v>
      </c>
      <c r="I26" s="92">
        <f t="shared" si="4"/>
        <v>0</v>
      </c>
      <c r="J26" s="92">
        <f t="shared" si="4"/>
        <v>0</v>
      </c>
      <c r="K26" s="91">
        <f>J26/G26*100</f>
        <v>0</v>
      </c>
      <c r="L26" s="91" t="e">
        <f>J26/I26*100</f>
        <v>#DIV/0!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x14ac:dyDescent="0.25">
      <c r="B27" s="110" t="s">
        <v>31</v>
      </c>
      <c r="C27" s="110"/>
      <c r="D27" s="110"/>
      <c r="E27" s="110"/>
      <c r="F27" s="110"/>
      <c r="G27" s="92">
        <f>G16+G26</f>
        <v>-5.1215920393588021E-11</v>
      </c>
      <c r="H27" s="92">
        <f t="shared" ref="H27:J27" si="5">H16+H26</f>
        <v>0</v>
      </c>
      <c r="I27" s="92">
        <f t="shared" si="5"/>
        <v>0</v>
      </c>
      <c r="J27" s="92">
        <f t="shared" si="5"/>
        <v>0</v>
      </c>
      <c r="K27" s="91">
        <f>J27/G27*100</f>
        <v>0</v>
      </c>
      <c r="L27" s="91" t="e">
        <f>J27/I27*100</f>
        <v>#DIV/0!</v>
      </c>
    </row>
    <row r="29" spans="1:49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49" x14ac:dyDescent="0.25">
      <c r="B30" s="98" t="s">
        <v>36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49" ht="15" customHeight="1" x14ac:dyDescent="0.25">
      <c r="B31" s="98" t="s">
        <v>37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49" ht="15" customHeight="1" x14ac:dyDescent="0.25">
      <c r="B32" s="98" t="s">
        <v>27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ht="36.75" customHeight="1" x14ac:dyDescent="0.2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ht="15" customHeight="1" x14ac:dyDescent="0.25">
      <c r="B34" s="99" t="s">
        <v>38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tabSelected="1"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1" t="s">
        <v>3</v>
      </c>
      <c r="C8" s="122"/>
      <c r="D8" s="122"/>
      <c r="E8" s="122"/>
      <c r="F8" s="123"/>
      <c r="G8" s="27" t="s">
        <v>47</v>
      </c>
      <c r="H8" s="27" t="s">
        <v>44</v>
      </c>
      <c r="I8" s="27" t="s">
        <v>45</v>
      </c>
      <c r="J8" s="27" t="s">
        <v>48</v>
      </c>
      <c r="K8" s="27" t="s">
        <v>6</v>
      </c>
      <c r="L8" s="27" t="s">
        <v>22</v>
      </c>
    </row>
    <row r="9" spans="2:12" x14ac:dyDescent="0.25">
      <c r="B9" s="124">
        <v>1</v>
      </c>
      <c r="C9" s="125"/>
      <c r="D9" s="125"/>
      <c r="E9" s="125"/>
      <c r="F9" s="126"/>
      <c r="G9" s="29">
        <v>2</v>
      </c>
      <c r="H9" s="29">
        <v>3</v>
      </c>
      <c r="I9" s="29">
        <v>4</v>
      </c>
      <c r="J9" s="29">
        <v>5</v>
      </c>
      <c r="K9" s="29" t="s">
        <v>13</v>
      </c>
      <c r="L9" s="29" t="s">
        <v>14</v>
      </c>
    </row>
    <row r="10" spans="2:12" x14ac:dyDescent="0.25">
      <c r="B10" s="64"/>
      <c r="C10" s="65"/>
      <c r="D10" s="66"/>
      <c r="E10" s="67"/>
      <c r="F10" s="59" t="s">
        <v>39</v>
      </c>
      <c r="G10" s="64">
        <f>G11</f>
        <v>929178.25</v>
      </c>
      <c r="H10" s="64">
        <f>H11</f>
        <v>1151490.5900000001</v>
      </c>
      <c r="I10" s="64">
        <f>I11</f>
        <v>1159969</v>
      </c>
      <c r="J10" s="64">
        <f>J11</f>
        <v>1159484.08</v>
      </c>
      <c r="K10" s="68">
        <f t="shared" ref="K10:K18" si="0">(J10*100)/G10</f>
        <v>124.78596867716178</v>
      </c>
      <c r="L10" s="68">
        <f t="shared" ref="L10:L18" si="1">(J10*100)/I10</f>
        <v>99.958195434533167</v>
      </c>
    </row>
    <row r="11" spans="2:12" x14ac:dyDescent="0.25">
      <c r="B11" s="64" t="s">
        <v>52</v>
      </c>
      <c r="C11" s="64"/>
      <c r="D11" s="64"/>
      <c r="E11" s="64"/>
      <c r="F11" s="64" t="s">
        <v>53</v>
      </c>
      <c r="G11" s="64">
        <f>G12+G15</f>
        <v>929178.25</v>
      </c>
      <c r="H11" s="64">
        <f>H12+H15</f>
        <v>1151490.5900000001</v>
      </c>
      <c r="I11" s="64">
        <f>I12+I15</f>
        <v>1159969</v>
      </c>
      <c r="J11" s="64">
        <f>J12+J15</f>
        <v>1159484.08</v>
      </c>
      <c r="K11" s="64">
        <f t="shared" si="0"/>
        <v>124.78596867716178</v>
      </c>
      <c r="L11" s="64">
        <f t="shared" si="1"/>
        <v>99.958195434533167</v>
      </c>
    </row>
    <row r="12" spans="2:12" x14ac:dyDescent="0.25">
      <c r="B12" s="64"/>
      <c r="C12" s="64" t="s">
        <v>54</v>
      </c>
      <c r="D12" s="64"/>
      <c r="E12" s="64"/>
      <c r="F12" s="64" t="s">
        <v>55</v>
      </c>
      <c r="G12" s="64">
        <f t="shared" ref="G12:J13" si="2">G13</f>
        <v>265.18</v>
      </c>
      <c r="H12" s="64">
        <f t="shared" si="2"/>
        <v>398</v>
      </c>
      <c r="I12" s="64">
        <f t="shared" si="2"/>
        <v>398</v>
      </c>
      <c r="J12" s="64">
        <f t="shared" si="2"/>
        <v>138.33000000000001</v>
      </c>
      <c r="K12" s="64">
        <f t="shared" si="0"/>
        <v>52.164567463609629</v>
      </c>
      <c r="L12" s="64">
        <f t="shared" si="1"/>
        <v>34.756281407035182</v>
      </c>
    </row>
    <row r="13" spans="2:12" x14ac:dyDescent="0.25">
      <c r="B13" s="64"/>
      <c r="C13" s="64"/>
      <c r="D13" s="64" t="s">
        <v>56</v>
      </c>
      <c r="E13" s="64"/>
      <c r="F13" s="64" t="s">
        <v>57</v>
      </c>
      <c r="G13" s="64">
        <f t="shared" si="2"/>
        <v>265.18</v>
      </c>
      <c r="H13" s="64">
        <f t="shared" si="2"/>
        <v>398</v>
      </c>
      <c r="I13" s="64">
        <f t="shared" si="2"/>
        <v>398</v>
      </c>
      <c r="J13" s="64">
        <f t="shared" si="2"/>
        <v>138.33000000000001</v>
      </c>
      <c r="K13" s="64">
        <f t="shared" si="0"/>
        <v>52.164567463609629</v>
      </c>
      <c r="L13" s="64">
        <f t="shared" si="1"/>
        <v>34.756281407035182</v>
      </c>
    </row>
    <row r="14" spans="2:12" x14ac:dyDescent="0.25">
      <c r="B14" s="65"/>
      <c r="C14" s="65"/>
      <c r="D14" s="65"/>
      <c r="E14" s="65" t="s">
        <v>58</v>
      </c>
      <c r="F14" s="65" t="s">
        <v>59</v>
      </c>
      <c r="G14" s="65">
        <v>265.18</v>
      </c>
      <c r="H14" s="65">
        <v>398</v>
      </c>
      <c r="I14" s="65">
        <v>398</v>
      </c>
      <c r="J14" s="65">
        <v>138.33000000000001</v>
      </c>
      <c r="K14" s="65">
        <f t="shared" si="0"/>
        <v>52.164567463609629</v>
      </c>
      <c r="L14" s="65">
        <f t="shared" si="1"/>
        <v>34.756281407035182</v>
      </c>
    </row>
    <row r="15" spans="2:12" x14ac:dyDescent="0.25">
      <c r="B15" s="64"/>
      <c r="C15" s="64" t="s">
        <v>60</v>
      </c>
      <c r="D15" s="64"/>
      <c r="E15" s="64"/>
      <c r="F15" s="64" t="s">
        <v>61</v>
      </c>
      <c r="G15" s="64">
        <f>G16</f>
        <v>928913.07</v>
      </c>
      <c r="H15" s="64">
        <f>H16</f>
        <v>1151092.5900000001</v>
      </c>
      <c r="I15" s="64">
        <f>I16</f>
        <v>1159571</v>
      </c>
      <c r="J15" s="64">
        <f>J16</f>
        <v>1159345.75</v>
      </c>
      <c r="K15" s="64">
        <f t="shared" si="0"/>
        <v>124.80670015763693</v>
      </c>
      <c r="L15" s="64">
        <f t="shared" si="1"/>
        <v>99.980574712544552</v>
      </c>
    </row>
    <row r="16" spans="2:12" x14ac:dyDescent="0.25">
      <c r="B16" s="64"/>
      <c r="C16" s="64"/>
      <c r="D16" s="64" t="s">
        <v>62</v>
      </c>
      <c r="E16" s="64"/>
      <c r="F16" s="64" t="s">
        <v>63</v>
      </c>
      <c r="G16" s="64">
        <f>G17+G18</f>
        <v>928913.07</v>
      </c>
      <c r="H16" s="64">
        <f>H17+H18</f>
        <v>1151092.5900000001</v>
      </c>
      <c r="I16" s="64">
        <f>I17+I18</f>
        <v>1159571</v>
      </c>
      <c r="J16" s="64">
        <f>J17+J18</f>
        <v>1159345.75</v>
      </c>
      <c r="K16" s="64">
        <f t="shared" si="0"/>
        <v>124.80670015763693</v>
      </c>
      <c r="L16" s="64">
        <f t="shared" si="1"/>
        <v>99.980574712544552</v>
      </c>
    </row>
    <row r="17" spans="2:12" x14ac:dyDescent="0.25">
      <c r="B17" s="65"/>
      <c r="C17" s="65"/>
      <c r="D17" s="65"/>
      <c r="E17" s="65" t="s">
        <v>64</v>
      </c>
      <c r="F17" s="65" t="s">
        <v>65</v>
      </c>
      <c r="G17" s="65">
        <v>928913.07</v>
      </c>
      <c r="H17" s="65">
        <v>1109515.5900000001</v>
      </c>
      <c r="I17" s="65">
        <v>1118634</v>
      </c>
      <c r="J17" s="65">
        <v>1118409.1399999999</v>
      </c>
      <c r="K17" s="65">
        <f t="shared" si="0"/>
        <v>120.39976356452816</v>
      </c>
      <c r="L17" s="65">
        <f t="shared" si="1"/>
        <v>99.979898697876152</v>
      </c>
    </row>
    <row r="18" spans="2:12" x14ac:dyDescent="0.25">
      <c r="B18" s="65"/>
      <c r="C18" s="65"/>
      <c r="D18" s="65"/>
      <c r="E18" s="65" t="s">
        <v>66</v>
      </c>
      <c r="F18" s="65" t="s">
        <v>67</v>
      </c>
      <c r="G18" s="65">
        <v>0</v>
      </c>
      <c r="H18" s="65">
        <v>41577</v>
      </c>
      <c r="I18" s="65">
        <v>40937</v>
      </c>
      <c r="J18" s="65">
        <v>40936.61</v>
      </c>
      <c r="K18" s="65" t="e">
        <f t="shared" si="0"/>
        <v>#DIV/0!</v>
      </c>
      <c r="L18" s="65">
        <f t="shared" si="1"/>
        <v>99.999047316608454</v>
      </c>
    </row>
    <row r="19" spans="2:12" x14ac:dyDescent="0.25">
      <c r="F19" s="34"/>
    </row>
    <row r="20" spans="2:12" x14ac:dyDescent="0.25">
      <c r="F20" s="34"/>
    </row>
    <row r="21" spans="2:12" ht="36.75" customHeight="1" x14ac:dyDescent="0.25">
      <c r="B21" s="121" t="s">
        <v>3</v>
      </c>
      <c r="C21" s="122"/>
      <c r="D21" s="122"/>
      <c r="E21" s="122"/>
      <c r="F21" s="123"/>
      <c r="G21" s="27" t="s">
        <v>47</v>
      </c>
      <c r="H21" s="27" t="s">
        <v>44</v>
      </c>
      <c r="I21" s="27" t="s">
        <v>45</v>
      </c>
      <c r="J21" s="27" t="s">
        <v>48</v>
      </c>
      <c r="K21" s="27" t="s">
        <v>6</v>
      </c>
      <c r="L21" s="27" t="s">
        <v>22</v>
      </c>
    </row>
    <row r="22" spans="2:12" x14ac:dyDescent="0.25">
      <c r="B22" s="124">
        <v>1</v>
      </c>
      <c r="C22" s="125"/>
      <c r="D22" s="125"/>
      <c r="E22" s="125"/>
      <c r="F22" s="126"/>
      <c r="G22" s="29">
        <v>2</v>
      </c>
      <c r="H22" s="29">
        <v>3</v>
      </c>
      <c r="I22" s="29">
        <v>4</v>
      </c>
      <c r="J22" s="29">
        <v>5</v>
      </c>
      <c r="K22" s="29" t="s">
        <v>13</v>
      </c>
      <c r="L22" s="29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G24+G67</f>
        <v>929280.17999999993</v>
      </c>
      <c r="H23" s="64">
        <f>H24+H67</f>
        <v>1151490.5899999999</v>
      </c>
      <c r="I23" s="64">
        <f>I24+I67</f>
        <v>1159969</v>
      </c>
      <c r="J23" s="64">
        <f>J24+J67</f>
        <v>1159484.08</v>
      </c>
      <c r="K23" s="69">
        <f t="shared" ref="K23:K54" si="3">(J23*100)/G23</f>
        <v>124.77228127258671</v>
      </c>
      <c r="L23" s="69">
        <f t="shared" ref="L23:L54" si="4">(J23*100)/I23</f>
        <v>99.958195434533167</v>
      </c>
    </row>
    <row r="24" spans="2:12" x14ac:dyDescent="0.25">
      <c r="B24" s="64" t="s">
        <v>68</v>
      </c>
      <c r="C24" s="64"/>
      <c r="D24" s="64"/>
      <c r="E24" s="64"/>
      <c r="F24" s="64" t="s">
        <v>69</v>
      </c>
      <c r="G24" s="64">
        <f>G25+G33+G61</f>
        <v>929280.17999999993</v>
      </c>
      <c r="H24" s="64">
        <f>H25+H33+H61</f>
        <v>1109913.5899999999</v>
      </c>
      <c r="I24" s="64">
        <f>I25+I33+I61</f>
        <v>1119032</v>
      </c>
      <c r="J24" s="64">
        <f>J25+J33+J61</f>
        <v>1118547.47</v>
      </c>
      <c r="K24" s="64">
        <f t="shared" si="3"/>
        <v>120.3670856296537</v>
      </c>
      <c r="L24" s="64">
        <f t="shared" si="4"/>
        <v>99.956700970124174</v>
      </c>
    </row>
    <row r="25" spans="2:12" x14ac:dyDescent="0.25">
      <c r="B25" s="64"/>
      <c r="C25" s="64" t="s">
        <v>70</v>
      </c>
      <c r="D25" s="64"/>
      <c r="E25" s="64"/>
      <c r="F25" s="64" t="s">
        <v>71</v>
      </c>
      <c r="G25" s="64">
        <f>G26+G29+G31</f>
        <v>804848.73</v>
      </c>
      <c r="H25" s="64">
        <f>H26+H29+H31</f>
        <v>958452.59</v>
      </c>
      <c r="I25" s="64">
        <f>I26+I29+I31</f>
        <v>956183</v>
      </c>
      <c r="J25" s="64">
        <f>J26+J29+J31</f>
        <v>955965.85</v>
      </c>
      <c r="K25" s="64">
        <f t="shared" si="3"/>
        <v>118.77584126895498</v>
      </c>
      <c r="L25" s="64">
        <f t="shared" si="4"/>
        <v>99.977289912077495</v>
      </c>
    </row>
    <row r="26" spans="2:12" x14ac:dyDescent="0.25">
      <c r="B26" s="64"/>
      <c r="C26" s="64"/>
      <c r="D26" s="64" t="s">
        <v>72</v>
      </c>
      <c r="E26" s="64"/>
      <c r="F26" s="64" t="s">
        <v>73</v>
      </c>
      <c r="G26" s="64">
        <f>G27+G28</f>
        <v>679181.27</v>
      </c>
      <c r="H26" s="64">
        <f>H27+H28</f>
        <v>807684.59</v>
      </c>
      <c r="I26" s="64">
        <f>I27+I28</f>
        <v>806948</v>
      </c>
      <c r="J26" s="64">
        <f>J27+J28</f>
        <v>806732.26</v>
      </c>
      <c r="K26" s="64">
        <f t="shared" si="3"/>
        <v>118.78011005809981</v>
      </c>
      <c r="L26" s="64">
        <f t="shared" si="4"/>
        <v>99.973264696114242</v>
      </c>
    </row>
    <row r="27" spans="2:12" x14ac:dyDescent="0.25">
      <c r="B27" s="65"/>
      <c r="C27" s="65"/>
      <c r="D27" s="65"/>
      <c r="E27" s="65" t="s">
        <v>74</v>
      </c>
      <c r="F27" s="65" t="s">
        <v>75</v>
      </c>
      <c r="G27" s="65">
        <v>676812.05</v>
      </c>
      <c r="H27" s="65">
        <v>803897.59</v>
      </c>
      <c r="I27" s="65">
        <v>803000</v>
      </c>
      <c r="J27" s="65">
        <v>802784.78</v>
      </c>
      <c r="K27" s="65">
        <f t="shared" si="3"/>
        <v>118.6126606345144</v>
      </c>
      <c r="L27" s="65">
        <f t="shared" si="4"/>
        <v>99.973198007471979</v>
      </c>
    </row>
    <row r="28" spans="2:12" x14ac:dyDescent="0.25">
      <c r="B28" s="65"/>
      <c r="C28" s="65"/>
      <c r="D28" s="65"/>
      <c r="E28" s="65" t="s">
        <v>76</v>
      </c>
      <c r="F28" s="65" t="s">
        <v>77</v>
      </c>
      <c r="G28" s="65">
        <v>2369.2199999999998</v>
      </c>
      <c r="H28" s="65">
        <v>3787</v>
      </c>
      <c r="I28" s="65">
        <v>3948</v>
      </c>
      <c r="J28" s="65">
        <v>3947.48</v>
      </c>
      <c r="K28" s="65">
        <f t="shared" si="3"/>
        <v>166.61517292611072</v>
      </c>
      <c r="L28" s="65">
        <f t="shared" si="4"/>
        <v>99.986828774062815</v>
      </c>
    </row>
    <row r="29" spans="2:12" x14ac:dyDescent="0.25">
      <c r="B29" s="64"/>
      <c r="C29" s="64"/>
      <c r="D29" s="64" t="s">
        <v>78</v>
      </c>
      <c r="E29" s="64"/>
      <c r="F29" s="64" t="s">
        <v>79</v>
      </c>
      <c r="G29" s="64">
        <f>G30</f>
        <v>15098.07</v>
      </c>
      <c r="H29" s="64">
        <f>H30</f>
        <v>21192</v>
      </c>
      <c r="I29" s="64">
        <f>I30</f>
        <v>20804</v>
      </c>
      <c r="J29" s="64">
        <f>J30</f>
        <v>20803.11</v>
      </c>
      <c r="K29" s="64">
        <f t="shared" si="3"/>
        <v>137.78655152612222</v>
      </c>
      <c r="L29" s="64">
        <f t="shared" si="4"/>
        <v>99.995721976542967</v>
      </c>
    </row>
    <row r="30" spans="2:12" x14ac:dyDescent="0.25">
      <c r="B30" s="65"/>
      <c r="C30" s="65"/>
      <c r="D30" s="65"/>
      <c r="E30" s="65" t="s">
        <v>80</v>
      </c>
      <c r="F30" s="65" t="s">
        <v>79</v>
      </c>
      <c r="G30" s="65">
        <v>15098.07</v>
      </c>
      <c r="H30" s="65">
        <v>21192</v>
      </c>
      <c r="I30" s="65">
        <v>20804</v>
      </c>
      <c r="J30" s="65">
        <v>20803.11</v>
      </c>
      <c r="K30" s="65">
        <f t="shared" si="3"/>
        <v>137.78655152612222</v>
      </c>
      <c r="L30" s="65">
        <f t="shared" si="4"/>
        <v>99.995721976542967</v>
      </c>
    </row>
    <row r="31" spans="2:12" x14ac:dyDescent="0.25">
      <c r="B31" s="64"/>
      <c r="C31" s="64"/>
      <c r="D31" s="64" t="s">
        <v>81</v>
      </c>
      <c r="E31" s="64"/>
      <c r="F31" s="64" t="s">
        <v>82</v>
      </c>
      <c r="G31" s="64">
        <f>G32</f>
        <v>110569.39</v>
      </c>
      <c r="H31" s="64">
        <f>H32</f>
        <v>129576</v>
      </c>
      <c r="I31" s="64">
        <f>I32</f>
        <v>128431</v>
      </c>
      <c r="J31" s="64">
        <f>J32</f>
        <v>128430.48</v>
      </c>
      <c r="K31" s="64">
        <f t="shared" si="3"/>
        <v>116.15373838998298</v>
      </c>
      <c r="L31" s="64">
        <f t="shared" si="4"/>
        <v>99.999595113329335</v>
      </c>
    </row>
    <row r="32" spans="2:12" x14ac:dyDescent="0.25">
      <c r="B32" s="65"/>
      <c r="C32" s="65"/>
      <c r="D32" s="65"/>
      <c r="E32" s="65" t="s">
        <v>83</v>
      </c>
      <c r="F32" s="65" t="s">
        <v>84</v>
      </c>
      <c r="G32" s="65">
        <v>110569.39</v>
      </c>
      <c r="H32" s="65">
        <v>129576</v>
      </c>
      <c r="I32" s="65">
        <v>128431</v>
      </c>
      <c r="J32" s="65">
        <v>128430.48</v>
      </c>
      <c r="K32" s="65">
        <f t="shared" si="3"/>
        <v>116.15373838998298</v>
      </c>
      <c r="L32" s="65">
        <f t="shared" si="4"/>
        <v>99.999595113329335</v>
      </c>
    </row>
    <row r="33" spans="2:12" x14ac:dyDescent="0.25">
      <c r="B33" s="64"/>
      <c r="C33" s="64" t="s">
        <v>85</v>
      </c>
      <c r="D33" s="64"/>
      <c r="E33" s="64"/>
      <c r="F33" s="64" t="s">
        <v>86</v>
      </c>
      <c r="G33" s="64">
        <f>G34+G38+G43+G53+G55</f>
        <v>124257.71000000002</v>
      </c>
      <c r="H33" s="64">
        <f>H34+H38+H43+H53+H55</f>
        <v>150215</v>
      </c>
      <c r="I33" s="64">
        <f>I34+I38+I43+I53+I55</f>
        <v>161139</v>
      </c>
      <c r="J33" s="64">
        <f>J34+J38+J43+J53+J55</f>
        <v>160871.93</v>
      </c>
      <c r="K33" s="64">
        <f t="shared" si="3"/>
        <v>129.46635665505181</v>
      </c>
      <c r="L33" s="64">
        <f t="shared" si="4"/>
        <v>99.83426110376756</v>
      </c>
    </row>
    <row r="34" spans="2:12" x14ac:dyDescent="0.25">
      <c r="B34" s="64"/>
      <c r="C34" s="64"/>
      <c r="D34" s="64" t="s">
        <v>87</v>
      </c>
      <c r="E34" s="64"/>
      <c r="F34" s="64" t="s">
        <v>88</v>
      </c>
      <c r="G34" s="64">
        <f>G35+G36+G37</f>
        <v>27157.84</v>
      </c>
      <c r="H34" s="64">
        <f>H35+H36+H37</f>
        <v>35636</v>
      </c>
      <c r="I34" s="64">
        <f>I35+I36+I37</f>
        <v>33825</v>
      </c>
      <c r="J34" s="64">
        <f>J35+J36+J37</f>
        <v>33823.370000000003</v>
      </c>
      <c r="K34" s="64">
        <f t="shared" si="3"/>
        <v>124.54366768491163</v>
      </c>
      <c r="L34" s="64">
        <f t="shared" si="4"/>
        <v>99.995181079083537</v>
      </c>
    </row>
    <row r="35" spans="2:12" x14ac:dyDescent="0.25">
      <c r="B35" s="65"/>
      <c r="C35" s="65"/>
      <c r="D35" s="65"/>
      <c r="E35" s="65" t="s">
        <v>89</v>
      </c>
      <c r="F35" s="65" t="s">
        <v>90</v>
      </c>
      <c r="G35" s="65">
        <v>3915.32</v>
      </c>
      <c r="H35" s="65">
        <v>4654</v>
      </c>
      <c r="I35" s="65">
        <v>4079</v>
      </c>
      <c r="J35" s="65">
        <v>4078.22</v>
      </c>
      <c r="K35" s="65">
        <f t="shared" si="3"/>
        <v>104.16057946732323</v>
      </c>
      <c r="L35" s="65">
        <f t="shared" si="4"/>
        <v>99.980877666094628</v>
      </c>
    </row>
    <row r="36" spans="2:12" x14ac:dyDescent="0.25">
      <c r="B36" s="65"/>
      <c r="C36" s="65"/>
      <c r="D36" s="65"/>
      <c r="E36" s="65" t="s">
        <v>91</v>
      </c>
      <c r="F36" s="65" t="s">
        <v>92</v>
      </c>
      <c r="G36" s="65">
        <v>23242.52</v>
      </c>
      <c r="H36" s="65">
        <v>30119</v>
      </c>
      <c r="I36" s="65">
        <v>29067</v>
      </c>
      <c r="J36" s="65">
        <v>29066.93</v>
      </c>
      <c r="K36" s="65">
        <f t="shared" si="3"/>
        <v>125.0592878913302</v>
      </c>
      <c r="L36" s="65">
        <f t="shared" si="4"/>
        <v>99.999759177073656</v>
      </c>
    </row>
    <row r="37" spans="2:12" x14ac:dyDescent="0.25">
      <c r="B37" s="65"/>
      <c r="C37" s="65"/>
      <c r="D37" s="65"/>
      <c r="E37" s="65" t="s">
        <v>93</v>
      </c>
      <c r="F37" s="65" t="s">
        <v>94</v>
      </c>
      <c r="G37" s="65">
        <v>0</v>
      </c>
      <c r="H37" s="65">
        <v>863</v>
      </c>
      <c r="I37" s="65">
        <v>679</v>
      </c>
      <c r="J37" s="65">
        <v>678.22</v>
      </c>
      <c r="K37" s="65" t="e">
        <f t="shared" si="3"/>
        <v>#DIV/0!</v>
      </c>
      <c r="L37" s="65">
        <f t="shared" si="4"/>
        <v>99.88512518409425</v>
      </c>
    </row>
    <row r="38" spans="2:12" x14ac:dyDescent="0.25">
      <c r="B38" s="64"/>
      <c r="C38" s="64"/>
      <c r="D38" s="64" t="s">
        <v>95</v>
      </c>
      <c r="E38" s="64"/>
      <c r="F38" s="64" t="s">
        <v>96</v>
      </c>
      <c r="G38" s="64">
        <f>G39+G40+G41+G42</f>
        <v>24332.54</v>
      </c>
      <c r="H38" s="64">
        <f>H39+H40+H41+H42</f>
        <v>27340</v>
      </c>
      <c r="I38" s="64">
        <f>I39+I40+I41+I42</f>
        <v>22843</v>
      </c>
      <c r="J38" s="64">
        <f>J39+J40+J41+J42</f>
        <v>22581.909999999996</v>
      </c>
      <c r="K38" s="64">
        <f t="shared" si="3"/>
        <v>92.805395573170713</v>
      </c>
      <c r="L38" s="64">
        <f t="shared" si="4"/>
        <v>98.857024033620789</v>
      </c>
    </row>
    <row r="39" spans="2:12" x14ac:dyDescent="0.25">
      <c r="B39" s="65"/>
      <c r="C39" s="65"/>
      <c r="D39" s="65"/>
      <c r="E39" s="65" t="s">
        <v>97</v>
      </c>
      <c r="F39" s="65" t="s">
        <v>98</v>
      </c>
      <c r="G39" s="65">
        <v>11012.32</v>
      </c>
      <c r="H39" s="65">
        <v>10750</v>
      </c>
      <c r="I39" s="65">
        <v>12639</v>
      </c>
      <c r="J39" s="65">
        <v>12378.79</v>
      </c>
      <c r="K39" s="65">
        <f t="shared" si="3"/>
        <v>112.4085569616575</v>
      </c>
      <c r="L39" s="65">
        <f t="shared" si="4"/>
        <v>97.941213703615787</v>
      </c>
    </row>
    <row r="40" spans="2:12" x14ac:dyDescent="0.25">
      <c r="B40" s="65"/>
      <c r="C40" s="65"/>
      <c r="D40" s="65"/>
      <c r="E40" s="65" t="s">
        <v>99</v>
      </c>
      <c r="F40" s="65" t="s">
        <v>100</v>
      </c>
      <c r="G40" s="65">
        <v>13320.22</v>
      </c>
      <c r="H40" s="65">
        <v>15927</v>
      </c>
      <c r="I40" s="65">
        <v>9998</v>
      </c>
      <c r="J40" s="65">
        <v>9997.99</v>
      </c>
      <c r="K40" s="65">
        <f t="shared" si="3"/>
        <v>75.058745275978936</v>
      </c>
      <c r="L40" s="65">
        <f t="shared" si="4"/>
        <v>99.999899979996002</v>
      </c>
    </row>
    <row r="41" spans="2:12" x14ac:dyDescent="0.25">
      <c r="B41" s="65"/>
      <c r="C41" s="65"/>
      <c r="D41" s="65"/>
      <c r="E41" s="65" t="s">
        <v>101</v>
      </c>
      <c r="F41" s="65" t="s">
        <v>102</v>
      </c>
      <c r="G41" s="65">
        <v>0</v>
      </c>
      <c r="H41" s="65">
        <v>265</v>
      </c>
      <c r="I41" s="65">
        <v>67</v>
      </c>
      <c r="J41" s="65">
        <v>66.349999999999994</v>
      </c>
      <c r="K41" s="65" t="e">
        <f t="shared" si="3"/>
        <v>#DIV/0!</v>
      </c>
      <c r="L41" s="65">
        <f t="shared" si="4"/>
        <v>99.02985074626865</v>
      </c>
    </row>
    <row r="42" spans="2:12" x14ac:dyDescent="0.25">
      <c r="B42" s="65"/>
      <c r="C42" s="65"/>
      <c r="D42" s="65"/>
      <c r="E42" s="65" t="s">
        <v>103</v>
      </c>
      <c r="F42" s="65" t="s">
        <v>104</v>
      </c>
      <c r="G42" s="65">
        <v>0</v>
      </c>
      <c r="H42" s="65">
        <v>398</v>
      </c>
      <c r="I42" s="65">
        <v>139</v>
      </c>
      <c r="J42" s="65">
        <v>138.78</v>
      </c>
      <c r="K42" s="65" t="e">
        <f t="shared" si="3"/>
        <v>#DIV/0!</v>
      </c>
      <c r="L42" s="65">
        <f t="shared" si="4"/>
        <v>99.841726618705039</v>
      </c>
    </row>
    <row r="43" spans="2:12" x14ac:dyDescent="0.25">
      <c r="B43" s="64"/>
      <c r="C43" s="64"/>
      <c r="D43" s="64" t="s">
        <v>105</v>
      </c>
      <c r="E43" s="64"/>
      <c r="F43" s="64" t="s">
        <v>106</v>
      </c>
      <c r="G43" s="64">
        <f>G44+G45+G46+G47+G48+G49+G50+G51+G52</f>
        <v>71459.040000000008</v>
      </c>
      <c r="H43" s="64">
        <f>H44+H45+H46+H47+H48+H49+H50+H51+H52</f>
        <v>83987</v>
      </c>
      <c r="I43" s="64">
        <f>I44+I45+I46+I47+I48+I49+I50+I51+I52</f>
        <v>101278</v>
      </c>
      <c r="J43" s="64">
        <f>J44+J45+J46+J47+J48+J49+J50+J51+J52</f>
        <v>101274.15</v>
      </c>
      <c r="K43" s="64">
        <f t="shared" si="3"/>
        <v>141.72335648505771</v>
      </c>
      <c r="L43" s="64">
        <f t="shared" si="4"/>
        <v>99.996198582120499</v>
      </c>
    </row>
    <row r="44" spans="2:12" x14ac:dyDescent="0.25">
      <c r="B44" s="65"/>
      <c r="C44" s="65"/>
      <c r="D44" s="65"/>
      <c r="E44" s="65" t="s">
        <v>107</v>
      </c>
      <c r="F44" s="65" t="s">
        <v>108</v>
      </c>
      <c r="G44" s="65">
        <v>13842.95</v>
      </c>
      <c r="H44" s="65">
        <v>13272</v>
      </c>
      <c r="I44" s="65">
        <v>13261</v>
      </c>
      <c r="J44" s="65">
        <v>13260.91</v>
      </c>
      <c r="K44" s="65">
        <f t="shared" si="3"/>
        <v>95.795404881185007</v>
      </c>
      <c r="L44" s="65">
        <f t="shared" si="4"/>
        <v>99.999321318150976</v>
      </c>
    </row>
    <row r="45" spans="2:12" x14ac:dyDescent="0.25">
      <c r="B45" s="65"/>
      <c r="C45" s="65"/>
      <c r="D45" s="65"/>
      <c r="E45" s="65" t="s">
        <v>109</v>
      </c>
      <c r="F45" s="65" t="s">
        <v>110</v>
      </c>
      <c r="G45" s="65">
        <v>404.38</v>
      </c>
      <c r="H45" s="65">
        <v>664</v>
      </c>
      <c r="I45" s="65">
        <v>282</v>
      </c>
      <c r="J45" s="65">
        <v>281.3</v>
      </c>
      <c r="K45" s="65">
        <f t="shared" si="3"/>
        <v>69.563282061427373</v>
      </c>
      <c r="L45" s="65">
        <f t="shared" si="4"/>
        <v>99.751773049645394</v>
      </c>
    </row>
    <row r="46" spans="2:12" x14ac:dyDescent="0.25">
      <c r="B46" s="65"/>
      <c r="C46" s="65"/>
      <c r="D46" s="65"/>
      <c r="E46" s="65" t="s">
        <v>111</v>
      </c>
      <c r="F46" s="65" t="s">
        <v>112</v>
      </c>
      <c r="G46" s="65">
        <v>1675.89</v>
      </c>
      <c r="H46" s="65">
        <v>1712</v>
      </c>
      <c r="I46" s="65">
        <v>2181</v>
      </c>
      <c r="J46" s="65">
        <v>2180.6799999999998</v>
      </c>
      <c r="K46" s="65">
        <f t="shared" si="3"/>
        <v>130.12071197990318</v>
      </c>
      <c r="L46" s="65">
        <f t="shared" si="4"/>
        <v>99.985327831270041</v>
      </c>
    </row>
    <row r="47" spans="2:12" x14ac:dyDescent="0.25">
      <c r="B47" s="65"/>
      <c r="C47" s="65"/>
      <c r="D47" s="65"/>
      <c r="E47" s="65" t="s">
        <v>113</v>
      </c>
      <c r="F47" s="65" t="s">
        <v>114</v>
      </c>
      <c r="G47" s="65">
        <v>2223.94</v>
      </c>
      <c r="H47" s="65">
        <v>4053</v>
      </c>
      <c r="I47" s="65">
        <v>3300</v>
      </c>
      <c r="J47" s="65">
        <v>3299.06</v>
      </c>
      <c r="K47" s="65">
        <f t="shared" si="3"/>
        <v>148.34303083716287</v>
      </c>
      <c r="L47" s="65">
        <f t="shared" si="4"/>
        <v>99.971515151515149</v>
      </c>
    </row>
    <row r="48" spans="2:12" x14ac:dyDescent="0.25">
      <c r="B48" s="65"/>
      <c r="C48" s="65"/>
      <c r="D48" s="65"/>
      <c r="E48" s="65" t="s">
        <v>115</v>
      </c>
      <c r="F48" s="65" t="s">
        <v>116</v>
      </c>
      <c r="G48" s="65">
        <v>2936.75</v>
      </c>
      <c r="H48" s="65">
        <v>4401</v>
      </c>
      <c r="I48" s="65">
        <v>4853</v>
      </c>
      <c r="J48" s="65">
        <v>4852.97</v>
      </c>
      <c r="K48" s="65">
        <f t="shared" si="3"/>
        <v>165.24968076955818</v>
      </c>
      <c r="L48" s="65">
        <f t="shared" si="4"/>
        <v>99.999381825674845</v>
      </c>
    </row>
    <row r="49" spans="2:12" x14ac:dyDescent="0.25">
      <c r="B49" s="65"/>
      <c r="C49" s="65"/>
      <c r="D49" s="65"/>
      <c r="E49" s="65" t="s">
        <v>117</v>
      </c>
      <c r="F49" s="65" t="s">
        <v>118</v>
      </c>
      <c r="G49" s="65">
        <v>269.02999999999997</v>
      </c>
      <c r="H49" s="65">
        <v>1062</v>
      </c>
      <c r="I49" s="65">
        <v>956</v>
      </c>
      <c r="J49" s="65">
        <v>956</v>
      </c>
      <c r="K49" s="65">
        <f t="shared" si="3"/>
        <v>355.35070438241092</v>
      </c>
      <c r="L49" s="65">
        <f t="shared" si="4"/>
        <v>100</v>
      </c>
    </row>
    <row r="50" spans="2:12" x14ac:dyDescent="0.25">
      <c r="B50" s="65"/>
      <c r="C50" s="65"/>
      <c r="D50" s="65"/>
      <c r="E50" s="65" t="s">
        <v>119</v>
      </c>
      <c r="F50" s="65" t="s">
        <v>120</v>
      </c>
      <c r="G50" s="65">
        <v>50042.22</v>
      </c>
      <c r="H50" s="65">
        <v>58272</v>
      </c>
      <c r="I50" s="65">
        <v>72184</v>
      </c>
      <c r="J50" s="65">
        <v>72183.64</v>
      </c>
      <c r="K50" s="65">
        <f t="shared" si="3"/>
        <v>144.24547911743323</v>
      </c>
      <c r="L50" s="65">
        <f t="shared" si="4"/>
        <v>99.999501274520668</v>
      </c>
    </row>
    <row r="51" spans="2:12" x14ac:dyDescent="0.25">
      <c r="B51" s="65"/>
      <c r="C51" s="65"/>
      <c r="D51" s="65"/>
      <c r="E51" s="65" t="s">
        <v>121</v>
      </c>
      <c r="F51" s="65" t="s">
        <v>122</v>
      </c>
      <c r="G51" s="65">
        <v>21.57</v>
      </c>
      <c r="H51" s="65">
        <v>20</v>
      </c>
      <c r="I51" s="65">
        <v>52</v>
      </c>
      <c r="J51" s="65">
        <v>51.03</v>
      </c>
      <c r="K51" s="65">
        <f t="shared" si="3"/>
        <v>236.57858136300416</v>
      </c>
      <c r="L51" s="65">
        <f t="shared" si="4"/>
        <v>98.134615384615387</v>
      </c>
    </row>
    <row r="52" spans="2:12" x14ac:dyDescent="0.25">
      <c r="B52" s="65"/>
      <c r="C52" s="65"/>
      <c r="D52" s="65"/>
      <c r="E52" s="65" t="s">
        <v>123</v>
      </c>
      <c r="F52" s="65" t="s">
        <v>124</v>
      </c>
      <c r="G52" s="65">
        <v>42.31</v>
      </c>
      <c r="H52" s="65">
        <v>531</v>
      </c>
      <c r="I52" s="65">
        <v>4209</v>
      </c>
      <c r="J52" s="65">
        <v>4208.5600000000004</v>
      </c>
      <c r="K52" s="65">
        <f t="shared" si="3"/>
        <v>9946.9628929331138</v>
      </c>
      <c r="L52" s="65">
        <f t="shared" si="4"/>
        <v>99.989546210501317</v>
      </c>
    </row>
    <row r="53" spans="2:12" x14ac:dyDescent="0.25">
      <c r="B53" s="64"/>
      <c r="C53" s="64"/>
      <c r="D53" s="64" t="s">
        <v>125</v>
      </c>
      <c r="E53" s="64"/>
      <c r="F53" s="64" t="s">
        <v>126</v>
      </c>
      <c r="G53" s="64">
        <f>G54</f>
        <v>4.6900000000000004</v>
      </c>
      <c r="H53" s="64">
        <f>H54</f>
        <v>133</v>
      </c>
      <c r="I53" s="64">
        <f>I54</f>
        <v>0</v>
      </c>
      <c r="J53" s="64">
        <f>J54</f>
        <v>0</v>
      </c>
      <c r="K53" s="64">
        <f t="shared" si="3"/>
        <v>0</v>
      </c>
      <c r="L53" s="64" t="e">
        <f t="shared" si="4"/>
        <v>#DIV/0!</v>
      </c>
    </row>
    <row r="54" spans="2:12" x14ac:dyDescent="0.25">
      <c r="B54" s="65"/>
      <c r="C54" s="65"/>
      <c r="D54" s="65"/>
      <c r="E54" s="65" t="s">
        <v>127</v>
      </c>
      <c r="F54" s="65" t="s">
        <v>128</v>
      </c>
      <c r="G54" s="65">
        <v>4.6900000000000004</v>
      </c>
      <c r="H54" s="65">
        <v>133</v>
      </c>
      <c r="I54" s="65">
        <v>0</v>
      </c>
      <c r="J54" s="65">
        <v>0</v>
      </c>
      <c r="K54" s="65">
        <f t="shared" si="3"/>
        <v>0</v>
      </c>
      <c r="L54" s="65" t="e">
        <f t="shared" si="4"/>
        <v>#DIV/0!</v>
      </c>
    </row>
    <row r="55" spans="2:12" x14ac:dyDescent="0.25">
      <c r="B55" s="64"/>
      <c r="C55" s="64"/>
      <c r="D55" s="64" t="s">
        <v>129</v>
      </c>
      <c r="E55" s="64"/>
      <c r="F55" s="64" t="s">
        <v>130</v>
      </c>
      <c r="G55" s="64">
        <f>G56+G57+G58+G59+G60</f>
        <v>1303.5999999999999</v>
      </c>
      <c r="H55" s="64">
        <f>H56+H57+H58+H59+H60</f>
        <v>3119</v>
      </c>
      <c r="I55" s="64">
        <f>I56+I57+I58+I59+I60</f>
        <v>3193</v>
      </c>
      <c r="J55" s="64">
        <f>J56+J57+J58+J59+J60</f>
        <v>3192.5</v>
      </c>
      <c r="K55" s="64">
        <f t="shared" ref="K55:K75" si="5">(J55*100)/G55</f>
        <v>244.89874194538203</v>
      </c>
      <c r="L55" s="64">
        <f t="shared" ref="L55:L75" si="6">(J55*100)/I55</f>
        <v>99.984340745380521</v>
      </c>
    </row>
    <row r="56" spans="2:12" x14ac:dyDescent="0.25">
      <c r="B56" s="65"/>
      <c r="C56" s="65"/>
      <c r="D56" s="65"/>
      <c r="E56" s="65" t="s">
        <v>131</v>
      </c>
      <c r="F56" s="65" t="s">
        <v>132</v>
      </c>
      <c r="G56" s="65">
        <v>0</v>
      </c>
      <c r="H56" s="65">
        <v>531</v>
      </c>
      <c r="I56" s="65">
        <v>476</v>
      </c>
      <c r="J56" s="65">
        <v>475.54</v>
      </c>
      <c r="K56" s="65" t="e">
        <f t="shared" si="5"/>
        <v>#DIV/0!</v>
      </c>
      <c r="L56" s="65">
        <f t="shared" si="6"/>
        <v>99.903361344537814</v>
      </c>
    </row>
    <row r="57" spans="2:12" x14ac:dyDescent="0.25">
      <c r="B57" s="65"/>
      <c r="C57" s="65"/>
      <c r="D57" s="65"/>
      <c r="E57" s="65" t="s">
        <v>133</v>
      </c>
      <c r="F57" s="65" t="s">
        <v>134</v>
      </c>
      <c r="G57" s="65">
        <v>0</v>
      </c>
      <c r="H57" s="65">
        <v>66</v>
      </c>
      <c r="I57" s="65">
        <v>0</v>
      </c>
      <c r="J57" s="65">
        <v>0</v>
      </c>
      <c r="K57" s="65" t="e">
        <f t="shared" si="5"/>
        <v>#DIV/0!</v>
      </c>
      <c r="L57" s="65" t="e">
        <f t="shared" si="6"/>
        <v>#DIV/0!</v>
      </c>
    </row>
    <row r="58" spans="2:12" x14ac:dyDescent="0.25">
      <c r="B58" s="65"/>
      <c r="C58" s="65"/>
      <c r="D58" s="65"/>
      <c r="E58" s="65" t="s">
        <v>135</v>
      </c>
      <c r="F58" s="65" t="s">
        <v>136</v>
      </c>
      <c r="G58" s="65">
        <v>861.3</v>
      </c>
      <c r="H58" s="65">
        <v>1593</v>
      </c>
      <c r="I58" s="65">
        <v>128</v>
      </c>
      <c r="J58" s="65">
        <v>128</v>
      </c>
      <c r="K58" s="65">
        <f t="shared" si="5"/>
        <v>14.861256240566586</v>
      </c>
      <c r="L58" s="65">
        <f t="shared" si="6"/>
        <v>100</v>
      </c>
    </row>
    <row r="59" spans="2:12" x14ac:dyDescent="0.25">
      <c r="B59" s="65"/>
      <c r="C59" s="65"/>
      <c r="D59" s="65"/>
      <c r="E59" s="65" t="s">
        <v>137</v>
      </c>
      <c r="F59" s="65" t="s">
        <v>138</v>
      </c>
      <c r="G59" s="65">
        <v>362.67</v>
      </c>
      <c r="H59" s="65">
        <v>265</v>
      </c>
      <c r="I59" s="65">
        <v>0</v>
      </c>
      <c r="J59" s="65">
        <v>0</v>
      </c>
      <c r="K59" s="65">
        <f t="shared" si="5"/>
        <v>0</v>
      </c>
      <c r="L59" s="65" t="e">
        <f t="shared" si="6"/>
        <v>#DIV/0!</v>
      </c>
    </row>
    <row r="60" spans="2:12" x14ac:dyDescent="0.25">
      <c r="B60" s="65"/>
      <c r="C60" s="65"/>
      <c r="D60" s="65"/>
      <c r="E60" s="65" t="s">
        <v>139</v>
      </c>
      <c r="F60" s="65" t="s">
        <v>130</v>
      </c>
      <c r="G60" s="65">
        <v>79.63</v>
      </c>
      <c r="H60" s="65">
        <v>664</v>
      </c>
      <c r="I60" s="65">
        <v>2589</v>
      </c>
      <c r="J60" s="65">
        <v>2588.96</v>
      </c>
      <c r="K60" s="65">
        <f t="shared" si="5"/>
        <v>3251.2369709908326</v>
      </c>
      <c r="L60" s="65">
        <f t="shared" si="6"/>
        <v>99.998455001931248</v>
      </c>
    </row>
    <row r="61" spans="2:12" x14ac:dyDescent="0.25">
      <c r="B61" s="64"/>
      <c r="C61" s="64" t="s">
        <v>140</v>
      </c>
      <c r="D61" s="64"/>
      <c r="E61" s="64"/>
      <c r="F61" s="64" t="s">
        <v>141</v>
      </c>
      <c r="G61" s="64">
        <f>G62+G64</f>
        <v>173.74</v>
      </c>
      <c r="H61" s="64">
        <f>H62+H64</f>
        <v>1246</v>
      </c>
      <c r="I61" s="64">
        <f>I62+I64</f>
        <v>1710</v>
      </c>
      <c r="J61" s="64">
        <f>J62+J64</f>
        <v>1709.69</v>
      </c>
      <c r="K61" s="64">
        <f t="shared" si="5"/>
        <v>984.05088062622303</v>
      </c>
      <c r="L61" s="64">
        <f t="shared" si="6"/>
        <v>99.981871345029234</v>
      </c>
    </row>
    <row r="62" spans="2:12" x14ac:dyDescent="0.25">
      <c r="B62" s="64"/>
      <c r="C62" s="64"/>
      <c r="D62" s="64" t="s">
        <v>142</v>
      </c>
      <c r="E62" s="64"/>
      <c r="F62" s="64" t="s">
        <v>143</v>
      </c>
      <c r="G62" s="64">
        <f>G63</f>
        <v>0</v>
      </c>
      <c r="H62" s="64">
        <f>H63</f>
        <v>997</v>
      </c>
      <c r="I62" s="64">
        <f>I63</f>
        <v>1265</v>
      </c>
      <c r="J62" s="64">
        <f>J63</f>
        <v>1264.69</v>
      </c>
      <c r="K62" s="64" t="e">
        <f t="shared" si="5"/>
        <v>#DIV/0!</v>
      </c>
      <c r="L62" s="64">
        <f t="shared" si="6"/>
        <v>99.975494071146244</v>
      </c>
    </row>
    <row r="63" spans="2:12" x14ac:dyDescent="0.25">
      <c r="B63" s="65"/>
      <c r="C63" s="65"/>
      <c r="D63" s="65"/>
      <c r="E63" s="65" t="s">
        <v>144</v>
      </c>
      <c r="F63" s="65" t="s">
        <v>145</v>
      </c>
      <c r="G63" s="65">
        <v>0</v>
      </c>
      <c r="H63" s="65">
        <v>997</v>
      </c>
      <c r="I63" s="65">
        <v>1265</v>
      </c>
      <c r="J63" s="65">
        <v>1264.69</v>
      </c>
      <c r="K63" s="65" t="e">
        <f t="shared" si="5"/>
        <v>#DIV/0!</v>
      </c>
      <c r="L63" s="65">
        <f t="shared" si="6"/>
        <v>99.975494071146244</v>
      </c>
    </row>
    <row r="64" spans="2:12" x14ac:dyDescent="0.25">
      <c r="B64" s="64"/>
      <c r="C64" s="64"/>
      <c r="D64" s="64" t="s">
        <v>146</v>
      </c>
      <c r="E64" s="64"/>
      <c r="F64" s="64" t="s">
        <v>147</v>
      </c>
      <c r="G64" s="64">
        <f>G65+G66+G67+G68+G69</f>
        <v>173.74</v>
      </c>
      <c r="H64" s="64">
        <f>H65</f>
        <v>249</v>
      </c>
      <c r="I64" s="64">
        <f>I65</f>
        <v>445</v>
      </c>
      <c r="J64" s="64">
        <f>J65</f>
        <v>445</v>
      </c>
      <c r="K64" s="64">
        <f t="shared" si="5"/>
        <v>256.12984919995392</v>
      </c>
      <c r="L64" s="64">
        <f t="shared" si="6"/>
        <v>100</v>
      </c>
    </row>
    <row r="65" spans="2:12" x14ac:dyDescent="0.25">
      <c r="B65" s="65"/>
      <c r="C65" s="65"/>
      <c r="D65" s="65"/>
      <c r="E65" s="65" t="s">
        <v>148</v>
      </c>
      <c r="F65" s="65" t="s">
        <v>149</v>
      </c>
      <c r="G65" s="65">
        <v>165.9</v>
      </c>
      <c r="H65" s="65">
        <v>249</v>
      </c>
      <c r="I65" s="65">
        <v>445</v>
      </c>
      <c r="J65" s="65">
        <v>445</v>
      </c>
      <c r="K65" s="65">
        <f t="shared" ref="K65" si="7">(J65*100)/G65</f>
        <v>268.23387582881253</v>
      </c>
      <c r="L65" s="65">
        <f t="shared" ref="L65" si="8">(J65*100)/I65</f>
        <v>100</v>
      </c>
    </row>
    <row r="66" spans="2:12" x14ac:dyDescent="0.25">
      <c r="B66" s="65"/>
      <c r="C66" s="65"/>
      <c r="D66" s="65"/>
      <c r="E66" s="93">
        <v>3433</v>
      </c>
      <c r="F66" s="65" t="s">
        <v>188</v>
      </c>
      <c r="G66" s="65">
        <v>7.84</v>
      </c>
      <c r="H66" s="65">
        <v>0</v>
      </c>
      <c r="I66" s="65">
        <v>0</v>
      </c>
      <c r="J66" s="65">
        <v>0</v>
      </c>
      <c r="K66" s="65">
        <f t="shared" si="5"/>
        <v>0</v>
      </c>
      <c r="L66" s="65" t="e">
        <f t="shared" si="6"/>
        <v>#DIV/0!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>G68+G73</f>
        <v>0</v>
      </c>
      <c r="H67" s="64">
        <f>H68+H73</f>
        <v>41577</v>
      </c>
      <c r="I67" s="64">
        <f>I68+I73</f>
        <v>40937</v>
      </c>
      <c r="J67" s="64">
        <f>J68+J73</f>
        <v>40936.61</v>
      </c>
      <c r="K67" s="64" t="e">
        <f t="shared" si="5"/>
        <v>#DIV/0!</v>
      </c>
      <c r="L67" s="64">
        <f t="shared" si="6"/>
        <v>99.999047316608454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>G69+G71</f>
        <v>0</v>
      </c>
      <c r="H68" s="64">
        <f>H69+H71</f>
        <v>9996</v>
      </c>
      <c r="I68" s="64">
        <f>I69+I71</f>
        <v>11656</v>
      </c>
      <c r="J68" s="64">
        <f>J69+J71</f>
        <v>11655.61</v>
      </c>
      <c r="K68" s="64" t="e">
        <f t="shared" si="5"/>
        <v>#DIV/0!</v>
      </c>
      <c r="L68" s="64">
        <f t="shared" si="6"/>
        <v>99.996654083733702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0</v>
      </c>
      <c r="H69" s="64">
        <f>H70</f>
        <v>6636</v>
      </c>
      <c r="I69" s="64">
        <f>I70</f>
        <v>8300</v>
      </c>
      <c r="J69" s="64">
        <f>J70</f>
        <v>8300</v>
      </c>
      <c r="K69" s="64" t="e">
        <f t="shared" si="5"/>
        <v>#DIV/0!</v>
      </c>
      <c r="L69" s="64">
        <f t="shared" si="6"/>
        <v>100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0</v>
      </c>
      <c r="H70" s="65">
        <v>6636</v>
      </c>
      <c r="I70" s="65">
        <v>8300</v>
      </c>
      <c r="J70" s="65">
        <v>8300</v>
      </c>
      <c r="K70" s="65" t="e">
        <f t="shared" si="5"/>
        <v>#DIV/0!</v>
      </c>
      <c r="L70" s="65">
        <f t="shared" si="6"/>
        <v>100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0</v>
      </c>
      <c r="H71" s="64">
        <f>H72</f>
        <v>3360</v>
      </c>
      <c r="I71" s="64">
        <f>I72</f>
        <v>3356</v>
      </c>
      <c r="J71" s="64">
        <f>J72</f>
        <v>3355.61</v>
      </c>
      <c r="K71" s="64" t="e">
        <f t="shared" si="5"/>
        <v>#DIV/0!</v>
      </c>
      <c r="L71" s="64">
        <f t="shared" si="6"/>
        <v>99.988379022646001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0</v>
      </c>
      <c r="H72" s="65">
        <v>3360</v>
      </c>
      <c r="I72" s="65">
        <v>3356</v>
      </c>
      <c r="J72" s="65">
        <v>3355.61</v>
      </c>
      <c r="K72" s="65" t="e">
        <f t="shared" si="5"/>
        <v>#DIV/0!</v>
      </c>
      <c r="L72" s="65">
        <f t="shared" si="6"/>
        <v>99.988379022646001</v>
      </c>
    </row>
    <row r="73" spans="2:12" x14ac:dyDescent="0.25">
      <c r="B73" s="64"/>
      <c r="C73" s="64" t="s">
        <v>162</v>
      </c>
      <c r="D73" s="64"/>
      <c r="E73" s="64"/>
      <c r="F73" s="64" t="s">
        <v>163</v>
      </c>
      <c r="G73" s="64">
        <f t="shared" ref="G73:J74" si="9">G74</f>
        <v>0</v>
      </c>
      <c r="H73" s="64">
        <f t="shared" si="9"/>
        <v>31581</v>
      </c>
      <c r="I73" s="64">
        <f t="shared" si="9"/>
        <v>29281</v>
      </c>
      <c r="J73" s="64">
        <f t="shared" si="9"/>
        <v>29281</v>
      </c>
      <c r="K73" s="64" t="e">
        <f t="shared" si="5"/>
        <v>#DIV/0!</v>
      </c>
      <c r="L73" s="64">
        <f t="shared" si="6"/>
        <v>100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 t="shared" si="9"/>
        <v>0</v>
      </c>
      <c r="H74" s="64">
        <f t="shared" si="9"/>
        <v>31581</v>
      </c>
      <c r="I74" s="64">
        <f t="shared" si="9"/>
        <v>29281</v>
      </c>
      <c r="J74" s="64">
        <f t="shared" si="9"/>
        <v>29281</v>
      </c>
      <c r="K74" s="64" t="e">
        <f t="shared" si="5"/>
        <v>#DIV/0!</v>
      </c>
      <c r="L74" s="64">
        <f t="shared" si="6"/>
        <v>100</v>
      </c>
    </row>
    <row r="75" spans="2:12" x14ac:dyDescent="0.25">
      <c r="B75" s="65"/>
      <c r="C75" s="65"/>
      <c r="D75" s="65"/>
      <c r="E75" s="65" t="s">
        <v>166</v>
      </c>
      <c r="F75" s="65" t="s">
        <v>165</v>
      </c>
      <c r="G75" s="65">
        <v>0</v>
      </c>
      <c r="H75" s="65">
        <v>31581</v>
      </c>
      <c r="I75" s="65">
        <v>29281</v>
      </c>
      <c r="J75" s="65">
        <v>29281</v>
      </c>
      <c r="K75" s="65" t="e">
        <f t="shared" si="5"/>
        <v>#DIV/0!</v>
      </c>
      <c r="L75" s="65">
        <f t="shared" si="6"/>
        <v>100</v>
      </c>
    </row>
    <row r="76" spans="2:12" x14ac:dyDescent="0.25">
      <c r="B76" s="64"/>
      <c r="C76" s="65"/>
      <c r="D76" s="66"/>
      <c r="E76" s="67"/>
      <c r="F76" s="8"/>
      <c r="G76" s="64"/>
      <c r="H76" s="64"/>
      <c r="I76" s="64"/>
      <c r="J76" s="64"/>
      <c r="K76" s="69"/>
      <c r="L76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6" sqref="C6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7" t="s">
        <v>16</v>
      </c>
      <c r="C2" s="97"/>
      <c r="D2" s="97"/>
      <c r="E2" s="97"/>
      <c r="F2" s="97"/>
      <c r="G2" s="97"/>
      <c r="H2" s="97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7" t="s">
        <v>3</v>
      </c>
      <c r="C4" s="27" t="s">
        <v>47</v>
      </c>
      <c r="D4" s="27" t="s">
        <v>44</v>
      </c>
      <c r="E4" s="27" t="s">
        <v>45</v>
      </c>
      <c r="F4" s="27" t="s">
        <v>48</v>
      </c>
      <c r="G4" s="27" t="s">
        <v>6</v>
      </c>
      <c r="H4" s="27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40</v>
      </c>
      <c r="C6" s="70">
        <f>C7+C9</f>
        <v>929178.25</v>
      </c>
      <c r="D6" s="70">
        <f>D7+D9</f>
        <v>1151490.5900000001</v>
      </c>
      <c r="E6" s="70">
        <f>E7+E9</f>
        <v>1159969</v>
      </c>
      <c r="F6" s="70">
        <f>F7+F9</f>
        <v>1159484.08</v>
      </c>
      <c r="G6" s="71">
        <f t="shared" ref="G6:G15" si="0">(F6*100)/C6</f>
        <v>124.78596867716178</v>
      </c>
      <c r="H6" s="71">
        <f t="shared" ref="H6:H15" si="1">(F6*100)/E6</f>
        <v>99.958195434533167</v>
      </c>
    </row>
    <row r="7" spans="1:8" x14ac:dyDescent="0.25">
      <c r="A7"/>
      <c r="B7" s="8" t="s">
        <v>167</v>
      </c>
      <c r="C7" s="70">
        <f>C8</f>
        <v>928913.07</v>
      </c>
      <c r="D7" s="70">
        <f>D8</f>
        <v>1151092.5900000001</v>
      </c>
      <c r="E7" s="70">
        <f>E8</f>
        <v>1159571</v>
      </c>
      <c r="F7" s="70">
        <f>F8</f>
        <v>1159345.75</v>
      </c>
      <c r="G7" s="71">
        <f t="shared" si="0"/>
        <v>124.80670015763693</v>
      </c>
      <c r="H7" s="71">
        <f t="shared" si="1"/>
        <v>99.980574712544552</v>
      </c>
    </row>
    <row r="8" spans="1:8" x14ac:dyDescent="0.25">
      <c r="A8"/>
      <c r="B8" s="15" t="s">
        <v>168</v>
      </c>
      <c r="C8" s="72">
        <v>928913.07</v>
      </c>
      <c r="D8" s="72">
        <v>1151092.5900000001</v>
      </c>
      <c r="E8" s="72">
        <v>1159571</v>
      </c>
      <c r="F8" s="73">
        <v>1159345.75</v>
      </c>
      <c r="G8" s="69">
        <f t="shared" si="0"/>
        <v>124.80670015763693</v>
      </c>
      <c r="H8" s="69">
        <f t="shared" si="1"/>
        <v>99.980574712544552</v>
      </c>
    </row>
    <row r="9" spans="1:8" x14ac:dyDescent="0.25">
      <c r="A9"/>
      <c r="B9" s="8" t="s">
        <v>169</v>
      </c>
      <c r="C9" s="70">
        <f>C10</f>
        <v>265.18</v>
      </c>
      <c r="D9" s="70">
        <f>D10</f>
        <v>398</v>
      </c>
      <c r="E9" s="70">
        <f>E10</f>
        <v>398</v>
      </c>
      <c r="F9" s="70">
        <f>F10</f>
        <v>138.33000000000001</v>
      </c>
      <c r="G9" s="71">
        <f t="shared" si="0"/>
        <v>52.164567463609629</v>
      </c>
      <c r="H9" s="71">
        <f t="shared" si="1"/>
        <v>34.756281407035182</v>
      </c>
    </row>
    <row r="10" spans="1:8" x14ac:dyDescent="0.25">
      <c r="A10"/>
      <c r="B10" s="15" t="s">
        <v>170</v>
      </c>
      <c r="C10" s="72">
        <v>265.18</v>
      </c>
      <c r="D10" s="72">
        <v>398</v>
      </c>
      <c r="E10" s="72">
        <v>398</v>
      </c>
      <c r="F10" s="73">
        <v>138.33000000000001</v>
      </c>
      <c r="G10" s="69">
        <f t="shared" si="0"/>
        <v>52.164567463609629</v>
      </c>
      <c r="H10" s="69">
        <f t="shared" si="1"/>
        <v>34.756281407035182</v>
      </c>
    </row>
    <row r="11" spans="1:8" x14ac:dyDescent="0.25">
      <c r="B11" s="8" t="s">
        <v>33</v>
      </c>
      <c r="C11" s="74">
        <f>C12+C14</f>
        <v>929280.17999999993</v>
      </c>
      <c r="D11" s="74">
        <f>D12+D14</f>
        <v>1151490.5900000001</v>
      </c>
      <c r="E11" s="74">
        <f>E12+E14</f>
        <v>1159969</v>
      </c>
      <c r="F11" s="74">
        <f>F12+F14</f>
        <v>1159484.08</v>
      </c>
      <c r="G11" s="71">
        <f t="shared" si="0"/>
        <v>124.77228127258671</v>
      </c>
      <c r="H11" s="71">
        <f t="shared" si="1"/>
        <v>99.958195434533167</v>
      </c>
    </row>
    <row r="12" spans="1:8" x14ac:dyDescent="0.25">
      <c r="A12"/>
      <c r="B12" s="8" t="s">
        <v>167</v>
      </c>
      <c r="C12" s="74">
        <f>C13</f>
        <v>928913.07</v>
      </c>
      <c r="D12" s="74">
        <f>D13</f>
        <v>1151092.5900000001</v>
      </c>
      <c r="E12" s="74">
        <f>E13</f>
        <v>1159571</v>
      </c>
      <c r="F12" s="74">
        <f>F13</f>
        <v>1159345.75</v>
      </c>
      <c r="G12" s="71">
        <f t="shared" si="0"/>
        <v>124.80670015763693</v>
      </c>
      <c r="H12" s="71">
        <f t="shared" si="1"/>
        <v>99.980574712544552</v>
      </c>
    </row>
    <row r="13" spans="1:8" x14ac:dyDescent="0.25">
      <c r="A13"/>
      <c r="B13" s="15" t="s">
        <v>168</v>
      </c>
      <c r="C13" s="72">
        <v>928913.07</v>
      </c>
      <c r="D13" s="72">
        <v>1151092.5900000001</v>
      </c>
      <c r="E13" s="75">
        <v>1159571</v>
      </c>
      <c r="F13" s="73">
        <v>1159345.75</v>
      </c>
      <c r="G13" s="69">
        <f t="shared" si="0"/>
        <v>124.80670015763693</v>
      </c>
      <c r="H13" s="69">
        <f t="shared" si="1"/>
        <v>99.980574712544552</v>
      </c>
    </row>
    <row r="14" spans="1:8" x14ac:dyDescent="0.25">
      <c r="A14"/>
      <c r="B14" s="8" t="s">
        <v>169</v>
      </c>
      <c r="C14" s="74">
        <f>C15</f>
        <v>367.11</v>
      </c>
      <c r="D14" s="74">
        <f>D15</f>
        <v>398</v>
      </c>
      <c r="E14" s="74">
        <f>E15</f>
        <v>398</v>
      </c>
      <c r="F14" s="74">
        <f>F15</f>
        <v>138.33000000000001</v>
      </c>
      <c r="G14" s="71">
        <f t="shared" si="0"/>
        <v>37.680804118656539</v>
      </c>
      <c r="H14" s="71">
        <f t="shared" si="1"/>
        <v>34.756281407035182</v>
      </c>
    </row>
    <row r="15" spans="1:8" x14ac:dyDescent="0.25">
      <c r="A15"/>
      <c r="B15" s="15" t="s">
        <v>170</v>
      </c>
      <c r="C15" s="72">
        <v>367.11</v>
      </c>
      <c r="D15" s="72">
        <v>398</v>
      </c>
      <c r="E15" s="75">
        <v>398</v>
      </c>
      <c r="F15" s="73">
        <v>138.33000000000001</v>
      </c>
      <c r="G15" s="69">
        <f t="shared" si="0"/>
        <v>37.680804118656539</v>
      </c>
      <c r="H15" s="69">
        <f t="shared" si="1"/>
        <v>34.756281407035182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17</v>
      </c>
      <c r="C2" s="97"/>
      <c r="D2" s="97"/>
      <c r="E2" s="97"/>
      <c r="F2" s="97"/>
      <c r="G2" s="97"/>
      <c r="H2" s="9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49</v>
      </c>
      <c r="D4" s="27" t="s">
        <v>44</v>
      </c>
      <c r="E4" s="27" t="s">
        <v>45</v>
      </c>
      <c r="F4" s="27" t="s">
        <v>50</v>
      </c>
      <c r="G4" s="27" t="s">
        <v>6</v>
      </c>
      <c r="H4" s="27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ht="15.75" customHeight="1" x14ac:dyDescent="0.25">
      <c r="B6" s="8" t="s">
        <v>33</v>
      </c>
      <c r="C6" s="74">
        <f t="shared" ref="C6:F7" si="0">C7</f>
        <v>929280.18</v>
      </c>
      <c r="D6" s="74">
        <f t="shared" si="0"/>
        <v>1151490.5900000001</v>
      </c>
      <c r="E6" s="74">
        <f t="shared" si="0"/>
        <v>1159969</v>
      </c>
      <c r="F6" s="74">
        <f t="shared" si="0"/>
        <v>1159484.08</v>
      </c>
      <c r="G6" s="69">
        <f>(F6*100)/C6</f>
        <v>124.7722812725867</v>
      </c>
      <c r="H6" s="69">
        <f>(F6*100)/E6</f>
        <v>99.958195434533167</v>
      </c>
    </row>
    <row r="7" spans="2:8" x14ac:dyDescent="0.25">
      <c r="B7" s="8" t="s">
        <v>171</v>
      </c>
      <c r="C7" s="74">
        <f t="shared" si="0"/>
        <v>929280.18</v>
      </c>
      <c r="D7" s="74">
        <f t="shared" si="0"/>
        <v>1151490.5900000001</v>
      </c>
      <c r="E7" s="74">
        <f t="shared" si="0"/>
        <v>1159969</v>
      </c>
      <c r="F7" s="74">
        <f t="shared" si="0"/>
        <v>1159484.08</v>
      </c>
      <c r="G7" s="69">
        <f>(F7*100)/C7</f>
        <v>124.7722812725867</v>
      </c>
      <c r="H7" s="69">
        <f>(F7*100)/E7</f>
        <v>99.958195434533167</v>
      </c>
    </row>
    <row r="8" spans="2:8" x14ac:dyDescent="0.25">
      <c r="B8" s="11" t="s">
        <v>172</v>
      </c>
      <c r="C8" s="72">
        <v>929280.18</v>
      </c>
      <c r="D8" s="72">
        <v>1151490.5900000001</v>
      </c>
      <c r="E8" s="72">
        <v>1159969</v>
      </c>
      <c r="F8" s="73">
        <v>1159484.08</v>
      </c>
      <c r="G8" s="69">
        <f>(F8*100)/C8</f>
        <v>124.7722812725867</v>
      </c>
      <c r="H8" s="69">
        <f>(F8*100)/E8</f>
        <v>99.958195434533167</v>
      </c>
    </row>
    <row r="10" spans="2:8" x14ac:dyDescent="0.25">
      <c r="B10" s="23"/>
      <c r="C10" s="23"/>
      <c r="D10" s="23"/>
      <c r="E10" s="23"/>
      <c r="F10" s="23"/>
      <c r="G10" s="23"/>
      <c r="H10" s="23"/>
    </row>
    <row r="11" spans="2:8" x14ac:dyDescent="0.25">
      <c r="B11" s="23"/>
      <c r="C11" s="23"/>
      <c r="D11" s="23"/>
      <c r="E11" s="23"/>
      <c r="F11" s="23"/>
      <c r="G11" s="23"/>
      <c r="H11" s="23"/>
    </row>
    <row r="12" spans="2:8" x14ac:dyDescent="0.25">
      <c r="B12" s="23"/>
      <c r="C12" s="23"/>
      <c r="D12" s="23"/>
      <c r="E12" s="23"/>
      <c r="F12" s="23"/>
      <c r="G12" s="23"/>
      <c r="H12" s="2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25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1" t="s">
        <v>3</v>
      </c>
      <c r="C7" s="122"/>
      <c r="D7" s="122"/>
      <c r="E7" s="122"/>
      <c r="F7" s="123"/>
      <c r="G7" s="30" t="s">
        <v>47</v>
      </c>
      <c r="H7" s="30" t="s">
        <v>44</v>
      </c>
      <c r="I7" s="30" t="s">
        <v>51</v>
      </c>
      <c r="J7" s="30" t="s">
        <v>48</v>
      </c>
      <c r="K7" s="30" t="s">
        <v>6</v>
      </c>
      <c r="L7" s="30" t="s">
        <v>22</v>
      </c>
    </row>
    <row r="8" spans="2:12" x14ac:dyDescent="0.25">
      <c r="B8" s="121">
        <v>1</v>
      </c>
      <c r="C8" s="122"/>
      <c r="D8" s="122"/>
      <c r="E8" s="122"/>
      <c r="F8" s="123"/>
      <c r="G8" s="31">
        <v>2</v>
      </c>
      <c r="H8" s="31">
        <v>3</v>
      </c>
      <c r="I8" s="31">
        <v>4</v>
      </c>
      <c r="J8" s="31">
        <v>5</v>
      </c>
      <c r="K8" s="31" t="s">
        <v>13</v>
      </c>
      <c r="L8" s="31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2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19</v>
      </c>
      <c r="C2" s="97"/>
      <c r="D2" s="97"/>
      <c r="E2" s="97"/>
      <c r="F2" s="97"/>
      <c r="G2" s="97"/>
      <c r="H2" s="9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43</v>
      </c>
      <c r="D4" s="27" t="s">
        <v>44</v>
      </c>
      <c r="E4" s="27" t="s">
        <v>45</v>
      </c>
      <c r="F4" s="27" t="s">
        <v>46</v>
      </c>
      <c r="G4" s="27" t="s">
        <v>6</v>
      </c>
      <c r="H4" s="27" t="s">
        <v>22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13</v>
      </c>
      <c r="H5" s="27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5"/>
      <c r="C8" s="72"/>
      <c r="D8" s="72"/>
      <c r="E8" s="72"/>
      <c r="F8" s="73"/>
      <c r="G8" s="69"/>
      <c r="H8" s="69"/>
    </row>
    <row r="9" spans="2:8" x14ac:dyDescent="0.25">
      <c r="B9" s="16"/>
      <c r="C9" s="72"/>
      <c r="D9" s="72"/>
      <c r="E9" s="75"/>
      <c r="F9" s="73"/>
      <c r="G9" s="69"/>
      <c r="H9" s="69"/>
    </row>
    <row r="10" spans="2:8" x14ac:dyDescent="0.25">
      <c r="B10" s="8" t="s">
        <v>41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5"/>
      <c r="C12" s="72"/>
      <c r="D12" s="72"/>
      <c r="E12" s="75"/>
      <c r="F12" s="73"/>
      <c r="G12" s="69"/>
      <c r="H12" s="69"/>
    </row>
    <row r="14" spans="2:8" x14ac:dyDescent="0.25">
      <c r="B14" s="33"/>
      <c r="C14" s="33"/>
      <c r="D14" s="33"/>
      <c r="E14" s="33"/>
      <c r="F14" s="33"/>
      <c r="G14" s="33"/>
      <c r="H14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2"/>
  <sheetViews>
    <sheetView topLeftCell="B1" zoomScaleNormal="100" workbookViewId="0">
      <selection activeCell="K26" sqref="K26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6" t="s">
        <v>181</v>
      </c>
      <c r="B1" s="37" t="s">
        <v>182</v>
      </c>
      <c r="C1" s="38"/>
    </row>
    <row r="2" spans="1:6" ht="15" customHeight="1" x14ac:dyDescent="0.2">
      <c r="A2" s="40" t="s">
        <v>34</v>
      </c>
      <c r="B2" s="41" t="s">
        <v>183</v>
      </c>
      <c r="C2" s="38"/>
    </row>
    <row r="3" spans="1:6" s="38" customFormat="1" ht="43.5" customHeight="1" x14ac:dyDescent="0.2">
      <c r="A3" s="42" t="s">
        <v>184</v>
      </c>
      <c r="B3" s="36" t="s">
        <v>185</v>
      </c>
    </row>
    <row r="4" spans="1:6" s="38" customFormat="1" x14ac:dyDescent="0.2">
      <c r="A4" s="42" t="s">
        <v>186</v>
      </c>
      <c r="B4" s="43" t="s">
        <v>187</v>
      </c>
    </row>
    <row r="5" spans="1:6" s="38" customFormat="1" x14ac:dyDescent="0.2">
      <c r="A5" s="44"/>
      <c r="B5" s="45"/>
    </row>
    <row r="6" spans="1:6" s="38" customFormat="1" x14ac:dyDescent="0.2">
      <c r="A6" s="44" t="s">
        <v>35</v>
      </c>
      <c r="B6" s="45"/>
    </row>
    <row r="7" spans="1:6" x14ac:dyDescent="0.2">
      <c r="A7" s="46" t="s">
        <v>173</v>
      </c>
      <c r="B7" s="45"/>
      <c r="C7" s="76">
        <f>C11</f>
        <v>1151092.5899999999</v>
      </c>
      <c r="D7" s="76">
        <f>D11</f>
        <v>1159571</v>
      </c>
      <c r="E7" s="76">
        <f>E11</f>
        <v>1159345.75</v>
      </c>
      <c r="F7" s="76">
        <f>(E7*100)/D7</f>
        <v>99.980574712544552</v>
      </c>
    </row>
    <row r="8" spans="1:6" x14ac:dyDescent="0.2">
      <c r="A8" s="46" t="s">
        <v>70</v>
      </c>
      <c r="B8" s="45"/>
      <c r="C8" s="76">
        <f>C68</f>
        <v>398</v>
      </c>
      <c r="D8" s="76">
        <f>D68</f>
        <v>398</v>
      </c>
      <c r="E8" s="76">
        <f>E68</f>
        <v>138.33000000000001</v>
      </c>
      <c r="F8" s="76">
        <f>(E8*100)/D8</f>
        <v>34.756281407035182</v>
      </c>
    </row>
    <row r="9" spans="1:6" s="56" customFormat="1" x14ac:dyDescent="0.2"/>
    <row r="10" spans="1:6" ht="38.25" x14ac:dyDescent="0.2">
      <c r="A10" s="46" t="s">
        <v>174</v>
      </c>
      <c r="B10" s="46" t="s">
        <v>175</v>
      </c>
      <c r="C10" s="46" t="s">
        <v>44</v>
      </c>
      <c r="D10" s="46" t="s">
        <v>176</v>
      </c>
      <c r="E10" s="46" t="s">
        <v>177</v>
      </c>
      <c r="F10" s="46" t="s">
        <v>178</v>
      </c>
    </row>
    <row r="11" spans="1:6" x14ac:dyDescent="0.2">
      <c r="A11" s="47" t="s">
        <v>173</v>
      </c>
      <c r="B11" s="47" t="s">
        <v>179</v>
      </c>
      <c r="C11" s="77">
        <f>C12+C54</f>
        <v>1151092.5899999999</v>
      </c>
      <c r="D11" s="77">
        <f>D12+D54</f>
        <v>1159571</v>
      </c>
      <c r="E11" s="77">
        <f>E12+E54</f>
        <v>1159345.75</v>
      </c>
      <c r="F11" s="78">
        <f>(E11*100)/D11</f>
        <v>99.980574712544552</v>
      </c>
    </row>
    <row r="12" spans="1:6" x14ac:dyDescent="0.2">
      <c r="A12" s="48" t="s">
        <v>68</v>
      </c>
      <c r="B12" s="49" t="s">
        <v>69</v>
      </c>
      <c r="C12" s="79">
        <f>C13+C21+C49</f>
        <v>1109515.5899999999</v>
      </c>
      <c r="D12" s="79">
        <f>D13+D21+D49</f>
        <v>1118634</v>
      </c>
      <c r="E12" s="79">
        <f>E13+E21+E49</f>
        <v>1118409.1399999999</v>
      </c>
      <c r="F12" s="80">
        <f>(E12*100)/D12</f>
        <v>99.979898697876152</v>
      </c>
    </row>
    <row r="13" spans="1:6" x14ac:dyDescent="0.2">
      <c r="A13" s="50" t="s">
        <v>70</v>
      </c>
      <c r="B13" s="51" t="s">
        <v>71</v>
      </c>
      <c r="C13" s="81">
        <f>C14+C17+C19</f>
        <v>958452.59</v>
      </c>
      <c r="D13" s="81">
        <f>D14+D17+D19</f>
        <v>956183</v>
      </c>
      <c r="E13" s="81">
        <f>E14+E17+E19</f>
        <v>955965.85</v>
      </c>
      <c r="F13" s="80">
        <f>(E13*100)/D13</f>
        <v>99.977289912077495</v>
      </c>
    </row>
    <row r="14" spans="1:6" x14ac:dyDescent="0.2">
      <c r="A14" s="52" t="s">
        <v>72</v>
      </c>
      <c r="B14" s="53" t="s">
        <v>73</v>
      </c>
      <c r="C14" s="82">
        <f>C15+C16</f>
        <v>807684.59</v>
      </c>
      <c r="D14" s="82">
        <f>D15+D16</f>
        <v>806948</v>
      </c>
      <c r="E14" s="82">
        <f>E15+E16</f>
        <v>806732.26</v>
      </c>
      <c r="F14" s="82">
        <f>(E14*100)/D14</f>
        <v>99.973264696114242</v>
      </c>
    </row>
    <row r="15" spans="1:6" x14ac:dyDescent="0.2">
      <c r="A15" s="54" t="s">
        <v>74</v>
      </c>
      <c r="B15" s="55" t="s">
        <v>75</v>
      </c>
      <c r="C15" s="83">
        <v>803897.59</v>
      </c>
      <c r="D15" s="83">
        <v>803000</v>
      </c>
      <c r="E15" s="83">
        <v>802784.78</v>
      </c>
      <c r="F15" s="83"/>
    </row>
    <row r="16" spans="1:6" x14ac:dyDescent="0.2">
      <c r="A16" s="54" t="s">
        <v>76</v>
      </c>
      <c r="B16" s="55" t="s">
        <v>77</v>
      </c>
      <c r="C16" s="83">
        <v>3787</v>
      </c>
      <c r="D16" s="83">
        <v>3948</v>
      </c>
      <c r="E16" s="83">
        <v>3947.48</v>
      </c>
      <c r="F16" s="83"/>
    </row>
    <row r="17" spans="1:6" x14ac:dyDescent="0.2">
      <c r="A17" s="52" t="s">
        <v>78</v>
      </c>
      <c r="B17" s="53" t="s">
        <v>79</v>
      </c>
      <c r="C17" s="82">
        <f>C18</f>
        <v>21192</v>
      </c>
      <c r="D17" s="82">
        <f>D18</f>
        <v>20804</v>
      </c>
      <c r="E17" s="82">
        <f>E18</f>
        <v>20803.11</v>
      </c>
      <c r="F17" s="82">
        <f>(E17*100)/D17</f>
        <v>99.995721976542967</v>
      </c>
    </row>
    <row r="18" spans="1:6" x14ac:dyDescent="0.2">
      <c r="A18" s="54" t="s">
        <v>80</v>
      </c>
      <c r="B18" s="55" t="s">
        <v>79</v>
      </c>
      <c r="C18" s="83">
        <v>21192</v>
      </c>
      <c r="D18" s="83">
        <v>20804</v>
      </c>
      <c r="E18" s="83">
        <v>20803.11</v>
      </c>
      <c r="F18" s="83"/>
    </row>
    <row r="19" spans="1:6" x14ac:dyDescent="0.2">
      <c r="A19" s="52" t="s">
        <v>81</v>
      </c>
      <c r="B19" s="53" t="s">
        <v>82</v>
      </c>
      <c r="C19" s="82">
        <f>C20</f>
        <v>129576</v>
      </c>
      <c r="D19" s="82">
        <f>D20</f>
        <v>128431</v>
      </c>
      <c r="E19" s="82">
        <f>E20</f>
        <v>128430.48</v>
      </c>
      <c r="F19" s="82">
        <f>(E19*100)/D19</f>
        <v>99.999595113329335</v>
      </c>
    </row>
    <row r="20" spans="1:6" x14ac:dyDescent="0.2">
      <c r="A20" s="54" t="s">
        <v>83</v>
      </c>
      <c r="B20" s="55" t="s">
        <v>84</v>
      </c>
      <c r="C20" s="83">
        <v>129576</v>
      </c>
      <c r="D20" s="83">
        <v>128431</v>
      </c>
      <c r="E20" s="83">
        <v>128430.48</v>
      </c>
      <c r="F20" s="83"/>
    </row>
    <row r="21" spans="1:6" x14ac:dyDescent="0.2">
      <c r="A21" s="50" t="s">
        <v>85</v>
      </c>
      <c r="B21" s="51" t="s">
        <v>86</v>
      </c>
      <c r="C21" s="81">
        <f>C22+C26+C31+C41+C43</f>
        <v>149817</v>
      </c>
      <c r="D21" s="81">
        <f>D22+D26+D31+D41+D43</f>
        <v>160741</v>
      </c>
      <c r="E21" s="81">
        <f>E22+E26+E31+E41+E43</f>
        <v>160733.59999999998</v>
      </c>
      <c r="F21" s="80">
        <f>(E21*100)/D21</f>
        <v>99.995396320789339</v>
      </c>
    </row>
    <row r="22" spans="1:6" x14ac:dyDescent="0.2">
      <c r="A22" s="52" t="s">
        <v>87</v>
      </c>
      <c r="B22" s="53" t="s">
        <v>88</v>
      </c>
      <c r="C22" s="82">
        <f>C23+C24+C25</f>
        <v>35636</v>
      </c>
      <c r="D22" s="82">
        <f>D23+D24+D25</f>
        <v>33825</v>
      </c>
      <c r="E22" s="82">
        <f>E23+E24+E25</f>
        <v>33823.370000000003</v>
      </c>
      <c r="F22" s="82">
        <f>(E22*100)/D22</f>
        <v>99.995181079083537</v>
      </c>
    </row>
    <row r="23" spans="1:6" x14ac:dyDescent="0.2">
      <c r="A23" s="54" t="s">
        <v>89</v>
      </c>
      <c r="B23" s="55" t="s">
        <v>90</v>
      </c>
      <c r="C23" s="83">
        <v>4654</v>
      </c>
      <c r="D23" s="83">
        <v>4079</v>
      </c>
      <c r="E23" s="83">
        <v>4078.22</v>
      </c>
      <c r="F23" s="83"/>
    </row>
    <row r="24" spans="1:6" ht="25.5" x14ac:dyDescent="0.2">
      <c r="A24" s="54" t="s">
        <v>91</v>
      </c>
      <c r="B24" s="55" t="s">
        <v>92</v>
      </c>
      <c r="C24" s="83">
        <v>30119</v>
      </c>
      <c r="D24" s="83">
        <v>29067</v>
      </c>
      <c r="E24" s="83">
        <v>29066.93</v>
      </c>
      <c r="F24" s="83"/>
    </row>
    <row r="25" spans="1:6" x14ac:dyDescent="0.2">
      <c r="A25" s="54" t="s">
        <v>93</v>
      </c>
      <c r="B25" s="55" t="s">
        <v>94</v>
      </c>
      <c r="C25" s="83">
        <v>863</v>
      </c>
      <c r="D25" s="83">
        <v>679</v>
      </c>
      <c r="E25" s="83">
        <v>678.22</v>
      </c>
      <c r="F25" s="83"/>
    </row>
    <row r="26" spans="1:6" x14ac:dyDescent="0.2">
      <c r="A26" s="52" t="s">
        <v>95</v>
      </c>
      <c r="B26" s="53" t="s">
        <v>96</v>
      </c>
      <c r="C26" s="82">
        <f>C27+C28+C29+C30</f>
        <v>26942</v>
      </c>
      <c r="D26" s="82">
        <f>D27+D28+D29+D30</f>
        <v>22445</v>
      </c>
      <c r="E26" s="82">
        <f>E27+E28+E29+E30</f>
        <v>22443.579999999994</v>
      </c>
      <c r="F26" s="82">
        <f>(E26*100)/D26</f>
        <v>99.993673423925131</v>
      </c>
    </row>
    <row r="27" spans="1:6" x14ac:dyDescent="0.2">
      <c r="A27" s="54" t="s">
        <v>97</v>
      </c>
      <c r="B27" s="55" t="s">
        <v>98</v>
      </c>
      <c r="C27" s="83">
        <v>10352</v>
      </c>
      <c r="D27" s="83">
        <v>12241</v>
      </c>
      <c r="E27" s="83">
        <v>12240.46</v>
      </c>
      <c r="F27" s="83"/>
    </row>
    <row r="28" spans="1:6" x14ac:dyDescent="0.2">
      <c r="A28" s="54" t="s">
        <v>99</v>
      </c>
      <c r="B28" s="55" t="s">
        <v>100</v>
      </c>
      <c r="C28" s="83">
        <v>15927</v>
      </c>
      <c r="D28" s="83">
        <v>9998</v>
      </c>
      <c r="E28" s="83">
        <v>9997.99</v>
      </c>
      <c r="F28" s="83"/>
    </row>
    <row r="29" spans="1:6" x14ac:dyDescent="0.2">
      <c r="A29" s="54" t="s">
        <v>101</v>
      </c>
      <c r="B29" s="55" t="s">
        <v>102</v>
      </c>
      <c r="C29" s="83">
        <v>265</v>
      </c>
      <c r="D29" s="83">
        <v>67</v>
      </c>
      <c r="E29" s="83">
        <v>66.349999999999994</v>
      </c>
      <c r="F29" s="83"/>
    </row>
    <row r="30" spans="1:6" x14ac:dyDescent="0.2">
      <c r="A30" s="54" t="s">
        <v>103</v>
      </c>
      <c r="B30" s="55" t="s">
        <v>104</v>
      </c>
      <c r="C30" s="83">
        <v>398</v>
      </c>
      <c r="D30" s="83">
        <v>139</v>
      </c>
      <c r="E30" s="83">
        <v>138.78</v>
      </c>
      <c r="F30" s="83"/>
    </row>
    <row r="31" spans="1:6" x14ac:dyDescent="0.2">
      <c r="A31" s="52" t="s">
        <v>105</v>
      </c>
      <c r="B31" s="53" t="s">
        <v>106</v>
      </c>
      <c r="C31" s="82">
        <f>C32+C33+C34+C35+C36+C37+C38+C39+C40</f>
        <v>83987</v>
      </c>
      <c r="D31" s="82">
        <f>D32+D33+D34+D35+D36+D37+D38+D39+D40</f>
        <v>101278</v>
      </c>
      <c r="E31" s="82">
        <f>E32+E33+E34+E35+E36+E37+E38+E39+E40</f>
        <v>101274.15</v>
      </c>
      <c r="F31" s="82">
        <f>(E31*100)/D31</f>
        <v>99.996198582120499</v>
      </c>
    </row>
    <row r="32" spans="1:6" x14ac:dyDescent="0.2">
      <c r="A32" s="54" t="s">
        <v>107</v>
      </c>
      <c r="B32" s="55" t="s">
        <v>108</v>
      </c>
      <c r="C32" s="83">
        <v>13272</v>
      </c>
      <c r="D32" s="83">
        <v>13261</v>
      </c>
      <c r="E32" s="83">
        <v>13260.91</v>
      </c>
      <c r="F32" s="83"/>
    </row>
    <row r="33" spans="1:6" x14ac:dyDescent="0.2">
      <c r="A33" s="54" t="s">
        <v>109</v>
      </c>
      <c r="B33" s="55" t="s">
        <v>110</v>
      </c>
      <c r="C33" s="83">
        <v>664</v>
      </c>
      <c r="D33" s="83">
        <v>282</v>
      </c>
      <c r="E33" s="83">
        <v>281.3</v>
      </c>
      <c r="F33" s="83"/>
    </row>
    <row r="34" spans="1:6" x14ac:dyDescent="0.2">
      <c r="A34" s="54" t="s">
        <v>111</v>
      </c>
      <c r="B34" s="55" t="s">
        <v>112</v>
      </c>
      <c r="C34" s="83">
        <v>1712</v>
      </c>
      <c r="D34" s="83">
        <v>2181</v>
      </c>
      <c r="E34" s="83">
        <v>2180.6799999999998</v>
      </c>
      <c r="F34" s="83"/>
    </row>
    <row r="35" spans="1:6" x14ac:dyDescent="0.2">
      <c r="A35" s="54" t="s">
        <v>113</v>
      </c>
      <c r="B35" s="55" t="s">
        <v>114</v>
      </c>
      <c r="C35" s="83">
        <v>4053</v>
      </c>
      <c r="D35" s="83">
        <v>3300</v>
      </c>
      <c r="E35" s="83">
        <v>3299.06</v>
      </c>
      <c r="F35" s="83"/>
    </row>
    <row r="36" spans="1:6" x14ac:dyDescent="0.2">
      <c r="A36" s="54" t="s">
        <v>115</v>
      </c>
      <c r="B36" s="55" t="s">
        <v>116</v>
      </c>
      <c r="C36" s="83">
        <v>4401</v>
      </c>
      <c r="D36" s="83">
        <v>4853</v>
      </c>
      <c r="E36" s="83">
        <v>4852.97</v>
      </c>
      <c r="F36" s="83"/>
    </row>
    <row r="37" spans="1:6" x14ac:dyDescent="0.2">
      <c r="A37" s="54" t="s">
        <v>117</v>
      </c>
      <c r="B37" s="55" t="s">
        <v>118</v>
      </c>
      <c r="C37" s="83">
        <v>1062</v>
      </c>
      <c r="D37" s="83">
        <v>956</v>
      </c>
      <c r="E37" s="83">
        <v>956</v>
      </c>
      <c r="F37" s="83"/>
    </row>
    <row r="38" spans="1:6" x14ac:dyDescent="0.2">
      <c r="A38" s="54" t="s">
        <v>119</v>
      </c>
      <c r="B38" s="55" t="s">
        <v>120</v>
      </c>
      <c r="C38" s="83">
        <v>58272</v>
      </c>
      <c r="D38" s="83">
        <v>72184</v>
      </c>
      <c r="E38" s="83">
        <v>72183.64</v>
      </c>
      <c r="F38" s="83"/>
    </row>
    <row r="39" spans="1:6" x14ac:dyDescent="0.2">
      <c r="A39" s="54" t="s">
        <v>121</v>
      </c>
      <c r="B39" s="55" t="s">
        <v>122</v>
      </c>
      <c r="C39" s="83">
        <v>20</v>
      </c>
      <c r="D39" s="83">
        <v>52</v>
      </c>
      <c r="E39" s="83">
        <v>51.03</v>
      </c>
      <c r="F39" s="83"/>
    </row>
    <row r="40" spans="1:6" x14ac:dyDescent="0.2">
      <c r="A40" s="54" t="s">
        <v>123</v>
      </c>
      <c r="B40" s="55" t="s">
        <v>124</v>
      </c>
      <c r="C40" s="83">
        <v>531</v>
      </c>
      <c r="D40" s="83">
        <v>4209</v>
      </c>
      <c r="E40" s="83">
        <v>4208.5600000000004</v>
      </c>
      <c r="F40" s="83"/>
    </row>
    <row r="41" spans="1:6" x14ac:dyDescent="0.2">
      <c r="A41" s="52" t="s">
        <v>125</v>
      </c>
      <c r="B41" s="53" t="s">
        <v>126</v>
      </c>
      <c r="C41" s="82">
        <f>C42</f>
        <v>133</v>
      </c>
      <c r="D41" s="82">
        <f>D42</f>
        <v>0</v>
      </c>
      <c r="E41" s="82">
        <f>E42</f>
        <v>0</v>
      </c>
      <c r="F41" s="82" t="e">
        <f>(E41*100)/D41</f>
        <v>#DIV/0!</v>
      </c>
    </row>
    <row r="42" spans="1:6" ht="25.5" x14ac:dyDescent="0.2">
      <c r="A42" s="54" t="s">
        <v>127</v>
      </c>
      <c r="B42" s="55" t="s">
        <v>128</v>
      </c>
      <c r="C42" s="83">
        <v>133</v>
      </c>
      <c r="D42" s="83">
        <v>0</v>
      </c>
      <c r="E42" s="83">
        <v>0</v>
      </c>
      <c r="F42" s="83"/>
    </row>
    <row r="43" spans="1:6" x14ac:dyDescent="0.2">
      <c r="A43" s="52" t="s">
        <v>129</v>
      </c>
      <c r="B43" s="53" t="s">
        <v>130</v>
      </c>
      <c r="C43" s="82">
        <f>C44+C45+C46+C47+C48</f>
        <v>3119</v>
      </c>
      <c r="D43" s="82">
        <f>D44+D45+D46+D47+D48</f>
        <v>3193</v>
      </c>
      <c r="E43" s="82">
        <f>E44+E45+E46+E47+E48</f>
        <v>3192.5</v>
      </c>
      <c r="F43" s="82">
        <f>(E43*100)/D43</f>
        <v>99.984340745380521</v>
      </c>
    </row>
    <row r="44" spans="1:6" x14ac:dyDescent="0.2">
      <c r="A44" s="54" t="s">
        <v>131</v>
      </c>
      <c r="B44" s="55" t="s">
        <v>132</v>
      </c>
      <c r="C44" s="83">
        <v>531</v>
      </c>
      <c r="D44" s="83">
        <v>476</v>
      </c>
      <c r="E44" s="83">
        <v>475.54</v>
      </c>
      <c r="F44" s="83"/>
    </row>
    <row r="45" spans="1:6" x14ac:dyDescent="0.2">
      <c r="A45" s="54" t="s">
        <v>133</v>
      </c>
      <c r="B45" s="55" t="s">
        <v>134</v>
      </c>
      <c r="C45" s="83">
        <v>66</v>
      </c>
      <c r="D45" s="83">
        <v>0</v>
      </c>
      <c r="E45" s="83">
        <v>0</v>
      </c>
      <c r="F45" s="83"/>
    </row>
    <row r="46" spans="1:6" x14ac:dyDescent="0.2">
      <c r="A46" s="54" t="s">
        <v>135</v>
      </c>
      <c r="B46" s="55" t="s">
        <v>136</v>
      </c>
      <c r="C46" s="83">
        <v>1593</v>
      </c>
      <c r="D46" s="83">
        <v>128</v>
      </c>
      <c r="E46" s="83">
        <v>128</v>
      </c>
      <c r="F46" s="83"/>
    </row>
    <row r="47" spans="1:6" x14ac:dyDescent="0.2">
      <c r="A47" s="54" t="s">
        <v>137</v>
      </c>
      <c r="B47" s="55" t="s">
        <v>138</v>
      </c>
      <c r="C47" s="83">
        <v>265</v>
      </c>
      <c r="D47" s="83">
        <v>0</v>
      </c>
      <c r="E47" s="83">
        <v>0</v>
      </c>
      <c r="F47" s="83"/>
    </row>
    <row r="48" spans="1:6" x14ac:dyDescent="0.2">
      <c r="A48" s="54" t="s">
        <v>139</v>
      </c>
      <c r="B48" s="55" t="s">
        <v>130</v>
      </c>
      <c r="C48" s="83">
        <v>664</v>
      </c>
      <c r="D48" s="83">
        <v>2589</v>
      </c>
      <c r="E48" s="83">
        <v>2588.96</v>
      </c>
      <c r="F48" s="83"/>
    </row>
    <row r="49" spans="1:6" x14ac:dyDescent="0.2">
      <c r="A49" s="50" t="s">
        <v>140</v>
      </c>
      <c r="B49" s="51" t="s">
        <v>141</v>
      </c>
      <c r="C49" s="81">
        <f>C50+C52</f>
        <v>1246</v>
      </c>
      <c r="D49" s="81">
        <f>D50+D52</f>
        <v>1710</v>
      </c>
      <c r="E49" s="81">
        <f>E50+E52</f>
        <v>1709.69</v>
      </c>
      <c r="F49" s="80">
        <f>(E49*100)/D49</f>
        <v>99.981871345029234</v>
      </c>
    </row>
    <row r="50" spans="1:6" x14ac:dyDescent="0.2">
      <c r="A50" s="52" t="s">
        <v>142</v>
      </c>
      <c r="B50" s="53" t="s">
        <v>143</v>
      </c>
      <c r="C50" s="82">
        <f>C51</f>
        <v>997</v>
      </c>
      <c r="D50" s="82">
        <f>D51</f>
        <v>1265</v>
      </c>
      <c r="E50" s="82">
        <f>E51</f>
        <v>1264.69</v>
      </c>
      <c r="F50" s="82">
        <f>(E50*100)/D50</f>
        <v>99.975494071146244</v>
      </c>
    </row>
    <row r="51" spans="1:6" ht="25.5" x14ac:dyDescent="0.2">
      <c r="A51" s="54" t="s">
        <v>144</v>
      </c>
      <c r="B51" s="55" t="s">
        <v>145</v>
      </c>
      <c r="C51" s="83">
        <v>997</v>
      </c>
      <c r="D51" s="83">
        <v>1265</v>
      </c>
      <c r="E51" s="83">
        <v>1264.69</v>
      </c>
      <c r="F51" s="83"/>
    </row>
    <row r="52" spans="1:6" x14ac:dyDescent="0.2">
      <c r="A52" s="52" t="s">
        <v>146</v>
      </c>
      <c r="B52" s="53" t="s">
        <v>147</v>
      </c>
      <c r="C52" s="82">
        <f>C53</f>
        <v>249</v>
      </c>
      <c r="D52" s="82">
        <f>D53</f>
        <v>445</v>
      </c>
      <c r="E52" s="82">
        <f>E53</f>
        <v>445</v>
      </c>
      <c r="F52" s="82">
        <f>(E52*100)/D52</f>
        <v>100</v>
      </c>
    </row>
    <row r="53" spans="1:6" x14ac:dyDescent="0.2">
      <c r="A53" s="54" t="s">
        <v>148</v>
      </c>
      <c r="B53" s="55" t="s">
        <v>149</v>
      </c>
      <c r="C53" s="83">
        <v>249</v>
      </c>
      <c r="D53" s="83">
        <v>445</v>
      </c>
      <c r="E53" s="83">
        <v>445</v>
      </c>
      <c r="F53" s="83"/>
    </row>
    <row r="54" spans="1:6" x14ac:dyDescent="0.2">
      <c r="A54" s="48" t="s">
        <v>150</v>
      </c>
      <c r="B54" s="49" t="s">
        <v>151</v>
      </c>
      <c r="C54" s="79">
        <f>C55+C60</f>
        <v>41577</v>
      </c>
      <c r="D54" s="79">
        <f>D55+D60</f>
        <v>40937</v>
      </c>
      <c r="E54" s="79">
        <f>E55+E60</f>
        <v>40936.61</v>
      </c>
      <c r="F54" s="80">
        <f>(E54*100)/D54</f>
        <v>99.999047316608454</v>
      </c>
    </row>
    <row r="55" spans="1:6" x14ac:dyDescent="0.2">
      <c r="A55" s="50" t="s">
        <v>152</v>
      </c>
      <c r="B55" s="51" t="s">
        <v>153</v>
      </c>
      <c r="C55" s="81">
        <f>C56+C58</f>
        <v>9996</v>
      </c>
      <c r="D55" s="81">
        <f>D56+D58</f>
        <v>11656</v>
      </c>
      <c r="E55" s="81">
        <f>E56+E58</f>
        <v>11655.61</v>
      </c>
      <c r="F55" s="80">
        <f>(E55*100)/D55</f>
        <v>99.996654083733702</v>
      </c>
    </row>
    <row r="56" spans="1:6" x14ac:dyDescent="0.2">
      <c r="A56" s="52" t="s">
        <v>154</v>
      </c>
      <c r="B56" s="53" t="s">
        <v>155</v>
      </c>
      <c r="C56" s="82">
        <f>C57</f>
        <v>6636</v>
      </c>
      <c r="D56" s="82">
        <f>D57</f>
        <v>8300</v>
      </c>
      <c r="E56" s="82">
        <f>E57</f>
        <v>8300</v>
      </c>
      <c r="F56" s="82">
        <f>(E56*100)/D56</f>
        <v>100</v>
      </c>
    </row>
    <row r="57" spans="1:6" x14ac:dyDescent="0.2">
      <c r="A57" s="54" t="s">
        <v>156</v>
      </c>
      <c r="B57" s="55" t="s">
        <v>157</v>
      </c>
      <c r="C57" s="83">
        <v>6636</v>
      </c>
      <c r="D57" s="83">
        <v>8300</v>
      </c>
      <c r="E57" s="83">
        <v>8300</v>
      </c>
      <c r="F57" s="83"/>
    </row>
    <row r="58" spans="1:6" x14ac:dyDescent="0.2">
      <c r="A58" s="52" t="s">
        <v>158</v>
      </c>
      <c r="B58" s="53" t="s">
        <v>159</v>
      </c>
      <c r="C58" s="82">
        <f>C59</f>
        <v>3360</v>
      </c>
      <c r="D58" s="82">
        <f>D59</f>
        <v>3356</v>
      </c>
      <c r="E58" s="82">
        <f>E59</f>
        <v>3355.61</v>
      </c>
      <c r="F58" s="82">
        <f>(E58*100)/D58</f>
        <v>99.988379022646001</v>
      </c>
    </row>
    <row r="59" spans="1:6" x14ac:dyDescent="0.2">
      <c r="A59" s="54" t="s">
        <v>160</v>
      </c>
      <c r="B59" s="55" t="s">
        <v>161</v>
      </c>
      <c r="C59" s="83">
        <v>3360</v>
      </c>
      <c r="D59" s="83">
        <v>3356</v>
      </c>
      <c r="E59" s="83">
        <v>3355.61</v>
      </c>
      <c r="F59" s="83"/>
    </row>
    <row r="60" spans="1:6" x14ac:dyDescent="0.2">
      <c r="A60" s="50" t="s">
        <v>162</v>
      </c>
      <c r="B60" s="51" t="s">
        <v>163</v>
      </c>
      <c r="C60" s="81">
        <f t="shared" ref="C60:E61" si="0">C61</f>
        <v>31581</v>
      </c>
      <c r="D60" s="81">
        <f t="shared" si="0"/>
        <v>29281</v>
      </c>
      <c r="E60" s="81">
        <f t="shared" si="0"/>
        <v>29281</v>
      </c>
      <c r="F60" s="80">
        <f>(E60*100)/D60</f>
        <v>100</v>
      </c>
    </row>
    <row r="61" spans="1:6" ht="25.5" x14ac:dyDescent="0.2">
      <c r="A61" s="52" t="s">
        <v>164</v>
      </c>
      <c r="B61" s="53" t="s">
        <v>165</v>
      </c>
      <c r="C61" s="82">
        <f t="shared" si="0"/>
        <v>31581</v>
      </c>
      <c r="D61" s="82">
        <f t="shared" si="0"/>
        <v>29281</v>
      </c>
      <c r="E61" s="82">
        <f t="shared" si="0"/>
        <v>29281</v>
      </c>
      <c r="F61" s="82">
        <f>(E61*100)/D61</f>
        <v>100</v>
      </c>
    </row>
    <row r="62" spans="1:6" x14ac:dyDescent="0.2">
      <c r="A62" s="54" t="s">
        <v>166</v>
      </c>
      <c r="B62" s="55" t="s">
        <v>165</v>
      </c>
      <c r="C62" s="83">
        <v>31581</v>
      </c>
      <c r="D62" s="83">
        <v>29281</v>
      </c>
      <c r="E62" s="83">
        <v>29281</v>
      </c>
      <c r="F62" s="83"/>
    </row>
    <row r="63" spans="1:6" x14ac:dyDescent="0.2">
      <c r="A63" s="48" t="s">
        <v>52</v>
      </c>
      <c r="B63" s="49" t="s">
        <v>53</v>
      </c>
      <c r="C63" s="79">
        <f t="shared" ref="C63:E64" si="1">C64</f>
        <v>1151092.5900000001</v>
      </c>
      <c r="D63" s="79">
        <f t="shared" si="1"/>
        <v>1159571</v>
      </c>
      <c r="E63" s="79">
        <f t="shared" si="1"/>
        <v>1159345.75</v>
      </c>
      <c r="F63" s="80">
        <f>(E63*100)/D63</f>
        <v>99.980574712544552</v>
      </c>
    </row>
    <row r="64" spans="1:6" x14ac:dyDescent="0.2">
      <c r="A64" s="50" t="s">
        <v>60</v>
      </c>
      <c r="B64" s="51" t="s">
        <v>61</v>
      </c>
      <c r="C64" s="81">
        <f t="shared" si="1"/>
        <v>1151092.5900000001</v>
      </c>
      <c r="D64" s="81">
        <f t="shared" si="1"/>
        <v>1159571</v>
      </c>
      <c r="E64" s="81">
        <f t="shared" si="1"/>
        <v>1159345.75</v>
      </c>
      <c r="F64" s="80">
        <f>(E64*100)/D64</f>
        <v>99.980574712544552</v>
      </c>
    </row>
    <row r="65" spans="1:6" ht="25.5" x14ac:dyDescent="0.2">
      <c r="A65" s="52" t="s">
        <v>62</v>
      </c>
      <c r="B65" s="53" t="s">
        <v>63</v>
      </c>
      <c r="C65" s="82">
        <f>C66+C67</f>
        <v>1151092.5900000001</v>
      </c>
      <c r="D65" s="82">
        <f>D66+D67</f>
        <v>1159571</v>
      </c>
      <c r="E65" s="82">
        <f>E66+E67</f>
        <v>1159345.75</v>
      </c>
      <c r="F65" s="82">
        <f>(E65*100)/D65</f>
        <v>99.980574712544552</v>
      </c>
    </row>
    <row r="66" spans="1:6" x14ac:dyDescent="0.2">
      <c r="A66" s="54" t="s">
        <v>64</v>
      </c>
      <c r="B66" s="55" t="s">
        <v>65</v>
      </c>
      <c r="C66" s="83">
        <v>1109515.5900000001</v>
      </c>
      <c r="D66" s="83">
        <v>1118634</v>
      </c>
      <c r="E66" s="83">
        <v>1118409.1399999999</v>
      </c>
      <c r="F66" s="83"/>
    </row>
    <row r="67" spans="1:6" ht="25.5" x14ac:dyDescent="0.2">
      <c r="A67" s="54" t="s">
        <v>66</v>
      </c>
      <c r="B67" s="55" t="s">
        <v>67</v>
      </c>
      <c r="C67" s="83">
        <v>41577</v>
      </c>
      <c r="D67" s="83">
        <v>40937</v>
      </c>
      <c r="E67" s="83">
        <v>40936.61</v>
      </c>
      <c r="F67" s="83"/>
    </row>
    <row r="68" spans="1:6" x14ac:dyDescent="0.2">
      <c r="A68" s="47" t="s">
        <v>70</v>
      </c>
      <c r="B68" s="47" t="s">
        <v>180</v>
      </c>
      <c r="C68" s="77">
        <f t="shared" ref="C68:E71" si="2">C69</f>
        <v>398</v>
      </c>
      <c r="D68" s="77">
        <f t="shared" si="2"/>
        <v>398</v>
      </c>
      <c r="E68" s="77">
        <f t="shared" si="2"/>
        <v>138.33000000000001</v>
      </c>
      <c r="F68" s="78">
        <f>(E68*100)/D68</f>
        <v>34.756281407035182</v>
      </c>
    </row>
    <row r="69" spans="1:6" x14ac:dyDescent="0.2">
      <c r="A69" s="48" t="s">
        <v>68</v>
      </c>
      <c r="B69" s="49" t="s">
        <v>69</v>
      </c>
      <c r="C69" s="79">
        <f t="shared" si="2"/>
        <v>398</v>
      </c>
      <c r="D69" s="79">
        <f t="shared" si="2"/>
        <v>398</v>
      </c>
      <c r="E69" s="79">
        <f t="shared" si="2"/>
        <v>138.33000000000001</v>
      </c>
      <c r="F69" s="80">
        <f>(E69*100)/D69</f>
        <v>34.756281407035182</v>
      </c>
    </row>
    <row r="70" spans="1:6" x14ac:dyDescent="0.2">
      <c r="A70" s="50" t="s">
        <v>85</v>
      </c>
      <c r="B70" s="51" t="s">
        <v>86</v>
      </c>
      <c r="C70" s="81">
        <f t="shared" si="2"/>
        <v>398</v>
      </c>
      <c r="D70" s="81">
        <f t="shared" si="2"/>
        <v>398</v>
      </c>
      <c r="E70" s="81">
        <f t="shared" si="2"/>
        <v>138.33000000000001</v>
      </c>
      <c r="F70" s="80">
        <f>(E70*100)/D70</f>
        <v>34.756281407035182</v>
      </c>
    </row>
    <row r="71" spans="1:6" x14ac:dyDescent="0.2">
      <c r="A71" s="52" t="s">
        <v>95</v>
      </c>
      <c r="B71" s="53" t="s">
        <v>96</v>
      </c>
      <c r="C71" s="82">
        <f t="shared" si="2"/>
        <v>398</v>
      </c>
      <c r="D71" s="82">
        <f t="shared" si="2"/>
        <v>398</v>
      </c>
      <c r="E71" s="82">
        <f t="shared" si="2"/>
        <v>138.33000000000001</v>
      </c>
      <c r="F71" s="82">
        <f>(E71*100)/D71</f>
        <v>34.756281407035182</v>
      </c>
    </row>
    <row r="72" spans="1:6" x14ac:dyDescent="0.2">
      <c r="A72" s="54" t="s">
        <v>97</v>
      </c>
      <c r="B72" s="55" t="s">
        <v>98</v>
      </c>
      <c r="C72" s="83">
        <v>398</v>
      </c>
      <c r="D72" s="83">
        <v>398</v>
      </c>
      <c r="E72" s="83">
        <v>138.33000000000001</v>
      </c>
      <c r="F72" s="83"/>
    </row>
    <row r="73" spans="1:6" x14ac:dyDescent="0.2">
      <c r="A73" s="48" t="s">
        <v>52</v>
      </c>
      <c r="B73" s="49" t="s">
        <v>53</v>
      </c>
      <c r="C73" s="79">
        <f t="shared" ref="C73:E75" si="3">C74</f>
        <v>398</v>
      </c>
      <c r="D73" s="79">
        <f t="shared" si="3"/>
        <v>398</v>
      </c>
      <c r="E73" s="79">
        <f t="shared" si="3"/>
        <v>138.33000000000001</v>
      </c>
      <c r="F73" s="80">
        <f>(E73*100)/D73</f>
        <v>34.756281407035182</v>
      </c>
    </row>
    <row r="74" spans="1:6" x14ac:dyDescent="0.2">
      <c r="A74" s="50" t="s">
        <v>54</v>
      </c>
      <c r="B74" s="51" t="s">
        <v>55</v>
      </c>
      <c r="C74" s="81">
        <f t="shared" si="3"/>
        <v>398</v>
      </c>
      <c r="D74" s="81">
        <f t="shared" si="3"/>
        <v>398</v>
      </c>
      <c r="E74" s="81">
        <f t="shared" si="3"/>
        <v>138.33000000000001</v>
      </c>
      <c r="F74" s="80">
        <f>(E74*100)/D74</f>
        <v>34.756281407035182</v>
      </c>
    </row>
    <row r="75" spans="1:6" x14ac:dyDescent="0.2">
      <c r="A75" s="52" t="s">
        <v>56</v>
      </c>
      <c r="B75" s="53" t="s">
        <v>57</v>
      </c>
      <c r="C75" s="82">
        <f t="shared" si="3"/>
        <v>398</v>
      </c>
      <c r="D75" s="82">
        <f t="shared" si="3"/>
        <v>398</v>
      </c>
      <c r="E75" s="82">
        <f t="shared" si="3"/>
        <v>138.33000000000001</v>
      </c>
      <c r="F75" s="82">
        <f>(E75*100)/D75</f>
        <v>34.756281407035182</v>
      </c>
    </row>
    <row r="76" spans="1:6" x14ac:dyDescent="0.2">
      <c r="A76" s="54" t="s">
        <v>58</v>
      </c>
      <c r="B76" s="55" t="s">
        <v>59</v>
      </c>
      <c r="C76" s="83">
        <v>398</v>
      </c>
      <c r="D76" s="83">
        <v>398</v>
      </c>
      <c r="E76" s="83">
        <v>138.33000000000001</v>
      </c>
      <c r="F76" s="83"/>
    </row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2024-04-06T13:49:24Z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