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10" i="5" l="1"/>
  <c r="J14" i="3"/>
  <c r="J10" i="1"/>
  <c r="G12" i="1"/>
  <c r="H12" i="1"/>
  <c r="I12" i="1"/>
  <c r="J12" i="1"/>
  <c r="L12" i="1" s="1"/>
  <c r="G15" i="1"/>
  <c r="H15" i="1"/>
  <c r="I15" i="1"/>
  <c r="J15" i="1"/>
  <c r="I16" i="1"/>
  <c r="K12" i="1" l="1"/>
  <c r="J16" i="1"/>
  <c r="L16" i="1" s="1"/>
  <c r="H16" i="1"/>
  <c r="G16" i="1"/>
  <c r="L15" i="1"/>
  <c r="K15" i="1"/>
  <c r="H26" i="1"/>
  <c r="I26" i="1"/>
  <c r="I27" i="1" s="1"/>
  <c r="J26" i="1"/>
  <c r="H23" i="1"/>
  <c r="I23" i="1"/>
  <c r="J23" i="1"/>
  <c r="K23" i="1" s="1"/>
  <c r="G23" i="1"/>
  <c r="L26" i="1" l="1"/>
  <c r="K16" i="1"/>
  <c r="K26" i="1"/>
  <c r="H27" i="1"/>
  <c r="L23" i="1"/>
  <c r="J27" i="1"/>
  <c r="L27" i="1" s="1"/>
  <c r="G27" i="1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C11" i="5" s="1"/>
  <c r="G11" i="5" s="1"/>
  <c r="H11" i="5"/>
  <c r="F11" i="5"/>
  <c r="E11" i="5"/>
  <c r="D11" i="5"/>
  <c r="H10" i="5"/>
  <c r="G10" i="5"/>
  <c r="F9" i="5"/>
  <c r="G9" i="5" s="1"/>
  <c r="E9" i="5"/>
  <c r="D9" i="5"/>
  <c r="C9" i="5"/>
  <c r="H8" i="5"/>
  <c r="G8" i="5"/>
  <c r="H7" i="5"/>
  <c r="F7" i="5"/>
  <c r="E7" i="5"/>
  <c r="D7" i="5"/>
  <c r="C7" i="5"/>
  <c r="G7" i="5" s="1"/>
  <c r="E6" i="5"/>
  <c r="D6" i="5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J65" i="3"/>
  <c r="I65" i="3"/>
  <c r="H65" i="3"/>
  <c r="G65" i="3"/>
  <c r="K65" i="3" s="1"/>
  <c r="L64" i="3"/>
  <c r="K64" i="3"/>
  <c r="L63" i="3"/>
  <c r="K63" i="3"/>
  <c r="J63" i="3"/>
  <c r="I63" i="3"/>
  <c r="H63" i="3"/>
  <c r="G63" i="3"/>
  <c r="L62" i="3"/>
  <c r="J62" i="3"/>
  <c r="I62" i="3"/>
  <c r="H62" i="3"/>
  <c r="G62" i="3"/>
  <c r="K62" i="3" s="1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J35" i="3"/>
  <c r="I35" i="3"/>
  <c r="H35" i="3"/>
  <c r="G35" i="3"/>
  <c r="G34" i="3" s="1"/>
  <c r="K34" i="3" s="1"/>
  <c r="L34" i="3"/>
  <c r="J34" i="3"/>
  <c r="I34" i="3"/>
  <c r="H34" i="3"/>
  <c r="L33" i="3"/>
  <c r="K33" i="3"/>
  <c r="L32" i="3"/>
  <c r="K32" i="3"/>
  <c r="L31" i="3"/>
  <c r="J31" i="3"/>
  <c r="I31" i="3"/>
  <c r="H31" i="3"/>
  <c r="G31" i="3"/>
  <c r="K31" i="3" s="1"/>
  <c r="L30" i="3"/>
  <c r="K30" i="3"/>
  <c r="L29" i="3"/>
  <c r="J29" i="3"/>
  <c r="I29" i="3"/>
  <c r="H29" i="3"/>
  <c r="G29" i="3"/>
  <c r="K29" i="3" s="1"/>
  <c r="L28" i="3"/>
  <c r="K28" i="3"/>
  <c r="L27" i="3"/>
  <c r="K27" i="3"/>
  <c r="L26" i="3"/>
  <c r="J26" i="3"/>
  <c r="I26" i="3"/>
  <c r="H26" i="3"/>
  <c r="G26" i="3"/>
  <c r="K26" i="3" s="1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G15" i="3" s="1"/>
  <c r="L15" i="3"/>
  <c r="J15" i="3"/>
  <c r="I15" i="3"/>
  <c r="H15" i="3"/>
  <c r="L14" i="3"/>
  <c r="K14" i="3"/>
  <c r="J13" i="3"/>
  <c r="K13" i="3" s="1"/>
  <c r="I13" i="3"/>
  <c r="H13" i="3"/>
  <c r="G13" i="3"/>
  <c r="I12" i="3"/>
  <c r="H12" i="3"/>
  <c r="G12" i="3"/>
  <c r="I11" i="3"/>
  <c r="H11" i="3"/>
  <c r="I10" i="3"/>
  <c r="H10" i="3"/>
  <c r="K27" i="1" l="1"/>
  <c r="H9" i="5"/>
  <c r="F6" i="5"/>
  <c r="H6" i="5" s="1"/>
  <c r="L13" i="3"/>
  <c r="J12" i="3"/>
  <c r="C6" i="5"/>
  <c r="G6" i="5" s="1"/>
  <c r="C6" i="8"/>
  <c r="G6" i="8" s="1"/>
  <c r="G12" i="5"/>
  <c r="K15" i="3"/>
  <c r="G11" i="3"/>
  <c r="K16" i="3"/>
  <c r="K35" i="3"/>
  <c r="G25" i="3"/>
  <c r="G24" i="3" s="1"/>
  <c r="K24" i="3"/>
  <c r="G23" i="3"/>
  <c r="K25" i="3"/>
  <c r="K12" i="3" l="1"/>
  <c r="L12" i="3"/>
  <c r="J11" i="3"/>
  <c r="K23" i="3"/>
  <c r="G10" i="3"/>
  <c r="K11" i="3"/>
  <c r="L11" i="3" l="1"/>
  <c r="J10" i="3"/>
  <c r="L10" i="3" s="1"/>
  <c r="K10" i="3"/>
</calcChain>
</file>

<file path=xl/sharedStrings.xml><?xml version="1.0" encoding="utf-8"?>
<sst xmlns="http://schemas.openxmlformats.org/spreadsheetml/2006/main" count="372" uniqueCount="178">
  <si>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</si>
  <si>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</si>
  <si>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</si>
  <si>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</si>
  <si>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</si>
  <si>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</si>
  <si>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</si>
  <si>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</si>
  <si>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</si>
  <si>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</si>
  <si>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</si>
  <si>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</si>
  <si>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</si>
  <si>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</si>
  <si>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</si>
  <si>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</si>
  <si>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</si>
  <si>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</si>
  <si>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</si>
  <si>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</si>
  <si>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</si>
  <si>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</si>
  <si>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</si>
  <si>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</si>
  <si>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</si>
  <si>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</si>
  <si>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</si>
  <si>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</si>
  <si>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</si>
  <si>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</si>
  <si>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</si>
  <si>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</si>
  <si>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</si>
  <si>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</si>
  <si>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</si>
  <si>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</si>
  <si>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</si>
  <si>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</si>
  <si>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</si>
  <si>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</si>
  <si>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</si>
  <si>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</si>
  <si>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</si>
  <si>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</si>
  <si>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</si>
  <si>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</si>
  <si>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</si>
  <si>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</si>
  <si>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</si>
  <si>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</si>
  <si>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</si>
  <si>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</si>
  <si>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</si>
  <si>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</si>
  <si>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</si>
  <si>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</si>
  <si>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</si>
  <si>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</si>
  <si>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</si>
  <si>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</si>
  <si>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</si>
  <si>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</si>
  <si>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</si>
  <si>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</si>
  <si>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</si>
  <si>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</si>
  <si>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</si>
  <si>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</si>
  <si>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</si>
  <si>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</si>
  <si>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</si>
  <si>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</si>
  <si>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</si>
  <si>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</si>
  <si>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</si>
  <si>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</si>
  <si>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</si>
  <si>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</si>
  <si>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</si>
  <si>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</si>
  <si>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</si>
  <si>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</si>
  <si>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</si>
  <si>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</si>
  <si>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</si>
  <si>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</si>
  <si>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</si>
  <si>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</si>
  <si>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</si>
  <si>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</si>
  <si>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</si>
  <si>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</si>
  <si>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</si>
  <si>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</si>
  <si>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</si>
  <si>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</si>
  <si>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</si>
  <si>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</si>
  <si>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</si>
  <si>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</si>
  <si>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</si>
  <si>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</si>
  <si>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</si>
  <si>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</si>
  <si>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</si>
  <si>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</si>
  <si>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</si>
  <si>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</si>
  <si>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</si>
  <si>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</si>
  <si>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</si>
  <si>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</si>
  <si>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</si>
  <si>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</si>
  <si>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</si>
  <si>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</si>
  <si>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</si>
  <si>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</si>
  <si>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</si>
  <si>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</si>
  <si>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</si>
  <si>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</si>
  <si>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</si>
  <si>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</si>
  <si>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</si>
  <si>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</si>
  <si>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</si>
  <si>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</si>
  <si>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</si>
  <si>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</si>
  <si>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</si>
  <si>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</si>
  <si>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</si>
  <si>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</si>
  <si>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</si>
  <si>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</si>
  <si>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</si>
  <si>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</si>
  <si>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</si>
  <si>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</si>
  <si>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</si>
  <si>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</si>
  <si>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</si>
  <si>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</si>
  <si>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</si>
  <si>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</si>
  <si>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</si>
  <si>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</si>
  <si>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</si>
  <si>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</si>
  <si>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</si>
  <si>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</si>
  <si>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</si>
  <si>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</si>
  <si>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</si>
  <si>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</si>
  <si>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</si>
  <si>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</si>
  <si>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</si>
  <si>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</si>
  <si>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</si>
  <si>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</si>
  <si>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</si>
  <si>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</si>
  <si>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</si>
  <si>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</si>
  <si>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</si>
  <si>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</si>
  <si>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4760 OSIJEK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</si>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</sst>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7" fillId="0" borderId="0"/>
    <xf numFmtId="0" fontId="7" fillId="0" borderId="0"/>
    <xf numFmtId="164" fontId="22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164" fontId="7" fillId="0" borderId="13" xfId="4" applyFont="1" applyFill="1" applyBorder="1"/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3"/>
    <cellStyle name="Normalno 3" xfId="1"/>
    <cellStyle name="Normalno 4" xfId="2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G26" sqref="G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8" t="s">
        <v>41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7" t="s">
        <v>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7" t="s">
        <v>24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9" t="s">
        <v>31</v>
      </c>
      <c r="C7" s="109"/>
      <c r="D7" s="109"/>
      <c r="E7" s="109"/>
      <c r="F7" s="109"/>
      <c r="G7" s="5"/>
      <c r="H7" s="6"/>
      <c r="I7" s="6"/>
      <c r="J7" s="6"/>
      <c r="K7" s="22"/>
      <c r="L7" s="22"/>
    </row>
    <row r="8" spans="2:13" ht="25.5" x14ac:dyDescent="0.25">
      <c r="B8" s="106" t="s">
        <v>3</v>
      </c>
      <c r="C8" s="106"/>
      <c r="D8" s="106"/>
      <c r="E8" s="106"/>
      <c r="F8" s="106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07">
        <v>1</v>
      </c>
      <c r="C9" s="107"/>
      <c r="D9" s="107"/>
      <c r="E9" s="107"/>
      <c r="F9" s="108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2" t="s">
        <v>8</v>
      </c>
      <c r="C10" s="103"/>
      <c r="D10" s="103"/>
      <c r="E10" s="103"/>
      <c r="F10" s="104"/>
      <c r="G10" s="85">
        <v>1145960.2</v>
      </c>
      <c r="H10" s="86">
        <v>2949040</v>
      </c>
      <c r="I10" s="86">
        <v>2949040</v>
      </c>
      <c r="J10" s="86">
        <f>1575567.43+57.98</f>
        <v>1575625.41</v>
      </c>
      <c r="K10" s="86"/>
      <c r="L10" s="86"/>
    </row>
    <row r="11" spans="2:13" ht="14.45" x14ac:dyDescent="0.3">
      <c r="B11" s="105" t="s">
        <v>7</v>
      </c>
      <c r="C11" s="104"/>
      <c r="D11" s="104"/>
      <c r="E11" s="104"/>
      <c r="F11" s="104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99" t="s">
        <v>0</v>
      </c>
      <c r="C12" s="100"/>
      <c r="D12" s="100"/>
      <c r="E12" s="100"/>
      <c r="F12" s="101"/>
      <c r="G12" s="87">
        <f>G10+G11</f>
        <v>1145960.2</v>
      </c>
      <c r="H12" s="87">
        <f t="shared" ref="H12:J12" si="0">H10+H11</f>
        <v>2949040</v>
      </c>
      <c r="I12" s="87">
        <f t="shared" si="0"/>
        <v>2949040</v>
      </c>
      <c r="J12" s="87">
        <f t="shared" si="0"/>
        <v>1575625.41</v>
      </c>
      <c r="K12" s="88">
        <f>J12/G12*100</f>
        <v>137.49390336592842</v>
      </c>
      <c r="L12" s="88">
        <f>J12/I12*100</f>
        <v>53.428417722377453</v>
      </c>
    </row>
    <row r="13" spans="2:13" ht="14.45" x14ac:dyDescent="0.3">
      <c r="B13" s="115" t="s">
        <v>9</v>
      </c>
      <c r="C13" s="103"/>
      <c r="D13" s="103"/>
      <c r="E13" s="103"/>
      <c r="F13" s="103"/>
      <c r="G13" s="89">
        <v>1144430.76</v>
      </c>
      <c r="H13" s="86">
        <v>2945656</v>
      </c>
      <c r="I13" s="86">
        <v>2945656</v>
      </c>
      <c r="J13" s="86">
        <v>1573902.74</v>
      </c>
      <c r="K13" s="86"/>
      <c r="L13" s="86"/>
    </row>
    <row r="14" spans="2:13" ht="14.45" x14ac:dyDescent="0.3">
      <c r="B14" s="105" t="s">
        <v>10</v>
      </c>
      <c r="C14" s="104"/>
      <c r="D14" s="104"/>
      <c r="E14" s="104"/>
      <c r="F14" s="104"/>
      <c r="G14" s="85">
        <v>1615.98</v>
      </c>
      <c r="H14" s="86">
        <v>3384</v>
      </c>
      <c r="I14" s="86">
        <v>3384</v>
      </c>
      <c r="J14" s="86">
        <v>1664.69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1146046.74</v>
      </c>
      <c r="H15" s="87">
        <f t="shared" ref="H15:J15" si="1">H13+H14</f>
        <v>2949040</v>
      </c>
      <c r="I15" s="87">
        <f t="shared" si="1"/>
        <v>2949040</v>
      </c>
      <c r="J15" s="87">
        <f t="shared" si="1"/>
        <v>1575567.43</v>
      </c>
      <c r="K15" s="88">
        <f>J15/G15*100</f>
        <v>137.47846182957599</v>
      </c>
      <c r="L15" s="88">
        <f>J15/I15*100</f>
        <v>53.426451658844897</v>
      </c>
    </row>
    <row r="16" spans="2:13" x14ac:dyDescent="0.25">
      <c r="B16" s="114" t="s">
        <v>2</v>
      </c>
      <c r="C16" s="100"/>
      <c r="D16" s="100"/>
      <c r="E16" s="100"/>
      <c r="F16" s="100"/>
      <c r="G16" s="90">
        <f>G12-G15</f>
        <v>-86.540000000037253</v>
      </c>
      <c r="H16" s="90">
        <f t="shared" ref="H16:J16" si="2">H12-H15</f>
        <v>0</v>
      </c>
      <c r="I16" s="90">
        <f t="shared" si="2"/>
        <v>0</v>
      </c>
      <c r="J16" s="90">
        <f t="shared" si="2"/>
        <v>57.979999999981374</v>
      </c>
      <c r="K16" s="88">
        <f>J16/G16*100</f>
        <v>-66.997920036926757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9" t="s">
        <v>28</v>
      </c>
      <c r="C18" s="109"/>
      <c r="D18" s="109"/>
      <c r="E18" s="109"/>
      <c r="F18" s="109"/>
      <c r="G18" s="7"/>
      <c r="H18" s="7"/>
      <c r="I18" s="7"/>
      <c r="J18" s="7"/>
      <c r="K18" s="1"/>
      <c r="L18" s="1"/>
      <c r="M18" s="1"/>
    </row>
    <row r="19" spans="1:49" ht="25.5" x14ac:dyDescent="0.25">
      <c r="B19" s="106" t="s">
        <v>3</v>
      </c>
      <c r="C19" s="106"/>
      <c r="D19" s="106"/>
      <c r="E19" s="106"/>
      <c r="F19" s="106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0">
        <v>1</v>
      </c>
      <c r="C20" s="111"/>
      <c r="D20" s="111"/>
      <c r="E20" s="111"/>
      <c r="F20" s="111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2" t="s">
        <v>11</v>
      </c>
      <c r="C21" s="112"/>
      <c r="D21" s="112"/>
      <c r="E21" s="112"/>
      <c r="F21" s="112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2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16" t="s">
        <v>23</v>
      </c>
      <c r="C23" s="117"/>
      <c r="D23" s="117"/>
      <c r="E23" s="117"/>
      <c r="F23" s="118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2" t="s">
        <v>5</v>
      </c>
      <c r="C24" s="103"/>
      <c r="D24" s="103"/>
      <c r="E24" s="103"/>
      <c r="F24" s="103"/>
      <c r="G24" s="89">
        <v>97.82</v>
      </c>
      <c r="H24" s="86">
        <v>38.97</v>
      </c>
      <c r="I24" s="86">
        <v>38.97</v>
      </c>
      <c r="J24" s="86">
        <v>38.97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2" t="s">
        <v>27</v>
      </c>
      <c r="C25" s="103"/>
      <c r="D25" s="103"/>
      <c r="E25" s="103"/>
      <c r="F25" s="103"/>
      <c r="G25" s="89">
        <v>-11.28</v>
      </c>
      <c r="H25" s="86">
        <v>0</v>
      </c>
      <c r="I25" s="86">
        <v>0</v>
      </c>
      <c r="J25" s="86"/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6" t="s">
        <v>29</v>
      </c>
      <c r="C26" s="117"/>
      <c r="D26" s="117"/>
      <c r="E26" s="117"/>
      <c r="F26" s="118"/>
      <c r="G26" s="94">
        <f>G24+G25</f>
        <v>86.539999999999992</v>
      </c>
      <c r="H26" s="94">
        <f t="shared" ref="H26:J26" si="4">H24+H25</f>
        <v>38.97</v>
      </c>
      <c r="I26" s="94">
        <f t="shared" si="4"/>
        <v>38.97</v>
      </c>
      <c r="J26" s="94">
        <f t="shared" si="4"/>
        <v>38.97</v>
      </c>
      <c r="K26" s="93">
        <f>J26/G26*100</f>
        <v>45.031199445343198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3" t="s">
        <v>30</v>
      </c>
      <c r="C27" s="113"/>
      <c r="D27" s="113"/>
      <c r="E27" s="113"/>
      <c r="F27" s="113"/>
      <c r="G27" s="94">
        <f>G16+G26</f>
        <v>-3.7260861063259654E-11</v>
      </c>
      <c r="H27" s="94">
        <f t="shared" ref="H27:J27" si="5">H16+H26</f>
        <v>38.97</v>
      </c>
      <c r="I27" s="94">
        <f t="shared" si="5"/>
        <v>38.97</v>
      </c>
      <c r="J27" s="94">
        <f t="shared" si="5"/>
        <v>96.949999999981372</v>
      </c>
      <c r="K27" s="93">
        <f>J27/G27*100</f>
        <v>-260192591457788.47</v>
      </c>
      <c r="L27" s="93">
        <f>J27/I27*100</f>
        <v>248.78111367713979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topLeftCell="A28" zoomScale="90" zoomScaleNormal="90" workbookViewId="0">
      <selection activeCell="B1" sqref="B1:L7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7" t="s">
        <v>26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7" t="s">
        <v>15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1145960.2</v>
      </c>
      <c r="H10" s="65">
        <f>H11</f>
        <v>2949040</v>
      </c>
      <c r="I10" s="65">
        <f>I11</f>
        <v>2949040</v>
      </c>
      <c r="J10" s="65">
        <f>J11</f>
        <v>1575625.41</v>
      </c>
      <c r="K10" s="69">
        <f t="shared" ref="K10:K18" si="0">(J10*100)/G10</f>
        <v>137.49390336592842</v>
      </c>
      <c r="L10" s="69">
        <f t="shared" ref="L10:L18" si="1">(J10*100)/I10</f>
        <v>53.428417722377453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</f>
        <v>1145960.2</v>
      </c>
      <c r="H11" s="65">
        <f>H12+H15</f>
        <v>2949040</v>
      </c>
      <c r="I11" s="65">
        <f>I12+I15</f>
        <v>2949040</v>
      </c>
      <c r="J11" s="65">
        <f>J12+J15</f>
        <v>1575625.41</v>
      </c>
      <c r="K11" s="65">
        <f t="shared" si="0"/>
        <v>137.49390336592842</v>
      </c>
      <c r="L11" s="65">
        <f t="shared" si="1"/>
        <v>53.428417722377453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320.77999999999997</v>
      </c>
      <c r="H12" s="65">
        <f t="shared" si="2"/>
        <v>796</v>
      </c>
      <c r="I12" s="65">
        <f t="shared" si="2"/>
        <v>796</v>
      </c>
      <c r="J12" s="65">
        <f t="shared" si="2"/>
        <v>335.13</v>
      </c>
      <c r="K12" s="65">
        <f t="shared" si="0"/>
        <v>104.47347091464556</v>
      </c>
      <c r="L12" s="65">
        <f t="shared" si="1"/>
        <v>42.10175879396985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320.77999999999997</v>
      </c>
      <c r="H13" s="65">
        <f t="shared" si="2"/>
        <v>796</v>
      </c>
      <c r="I13" s="65">
        <f t="shared" si="2"/>
        <v>796</v>
      </c>
      <c r="J13" s="65">
        <f t="shared" si="2"/>
        <v>335.13</v>
      </c>
      <c r="K13" s="65">
        <f t="shared" si="0"/>
        <v>104.47347091464556</v>
      </c>
      <c r="L13" s="65">
        <f t="shared" si="1"/>
        <v>42.10175879396985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320.77999999999997</v>
      </c>
      <c r="H14" s="66">
        <v>796</v>
      </c>
      <c r="I14" s="66">
        <v>796</v>
      </c>
      <c r="J14" s="66">
        <f>277.15+57.98</f>
        <v>335.13</v>
      </c>
      <c r="K14" s="66">
        <f t="shared" si="0"/>
        <v>104.47347091464556</v>
      </c>
      <c r="L14" s="66">
        <f t="shared" si="1"/>
        <v>42.10175879396985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1145639.42</v>
      </c>
      <c r="H15" s="65">
        <f>H16</f>
        <v>2948244</v>
      </c>
      <c r="I15" s="65">
        <f>I16</f>
        <v>2948244</v>
      </c>
      <c r="J15" s="65">
        <f>J16</f>
        <v>1575290.28</v>
      </c>
      <c r="K15" s="65">
        <f t="shared" si="0"/>
        <v>137.50314911475377</v>
      </c>
      <c r="L15" s="65">
        <f t="shared" si="1"/>
        <v>53.4314758208615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1145639.42</v>
      </c>
      <c r="H16" s="65">
        <f>H17+H18</f>
        <v>2948244</v>
      </c>
      <c r="I16" s="65">
        <f>I17+I18</f>
        <v>2948244</v>
      </c>
      <c r="J16" s="65">
        <f>J17+J18</f>
        <v>1575290.28</v>
      </c>
      <c r="K16" s="65">
        <f t="shared" si="0"/>
        <v>137.50314911475377</v>
      </c>
      <c r="L16" s="65">
        <f t="shared" si="1"/>
        <v>53.4314758208615</v>
      </c>
    </row>
    <row r="17" spans="2:12" ht="14.45" x14ac:dyDescent="0.3">
      <c r="B17" s="66"/>
      <c r="C17" s="66"/>
      <c r="D17" s="66"/>
      <c r="E17" s="66" t="s">
        <v>62</v>
      </c>
      <c r="F17" s="66" t="s">
        <v>63</v>
      </c>
      <c r="G17" s="66">
        <v>1144023.44</v>
      </c>
      <c r="H17" s="66">
        <v>2944860</v>
      </c>
      <c r="I17" s="66">
        <v>2944860</v>
      </c>
      <c r="J17" s="66">
        <v>1573625.59</v>
      </c>
      <c r="K17" s="66">
        <f t="shared" si="0"/>
        <v>137.55186607015676</v>
      </c>
      <c r="L17" s="66">
        <f t="shared" si="1"/>
        <v>53.436346379793946</v>
      </c>
    </row>
    <row r="18" spans="2:12" ht="14.45" x14ac:dyDescent="0.3">
      <c r="B18" s="66"/>
      <c r="C18" s="66"/>
      <c r="D18" s="66"/>
      <c r="E18" s="66" t="s">
        <v>64</v>
      </c>
      <c r="F18" s="66" t="s">
        <v>65</v>
      </c>
      <c r="G18" s="85">
        <v>1615.98</v>
      </c>
      <c r="H18" s="66">
        <v>3384</v>
      </c>
      <c r="I18" s="66">
        <v>3384</v>
      </c>
      <c r="J18" s="66">
        <v>1664.69</v>
      </c>
      <c r="K18" s="66">
        <f t="shared" si="0"/>
        <v>103.01426997858884</v>
      </c>
      <c r="L18" s="66">
        <f t="shared" si="1"/>
        <v>49.192966903073284</v>
      </c>
    </row>
    <row r="19" spans="2:12" ht="14.45" x14ac:dyDescent="0.3">
      <c r="F19" s="35"/>
      <c r="G19" s="96"/>
    </row>
    <row r="20" spans="2:12" ht="14.45" x14ac:dyDescent="0.3">
      <c r="F20" s="35"/>
      <c r="G20" s="96"/>
    </row>
    <row r="21" spans="2:12" ht="36.75" customHeight="1" x14ac:dyDescent="0.25">
      <c r="B21" s="119" t="s">
        <v>3</v>
      </c>
      <c r="C21" s="120"/>
      <c r="D21" s="120"/>
      <c r="E21" s="120"/>
      <c r="F21" s="121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ht="14.45" x14ac:dyDescent="0.3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ht="14.45" x14ac:dyDescent="0.3">
      <c r="B23" s="65"/>
      <c r="C23" s="66"/>
      <c r="D23" s="67"/>
      <c r="E23" s="68"/>
      <c r="F23" s="8" t="s">
        <v>21</v>
      </c>
      <c r="G23" s="65">
        <f>G24+G68</f>
        <v>1146046.7399999998</v>
      </c>
      <c r="H23" s="65">
        <f>H24+H68</f>
        <v>2949040</v>
      </c>
      <c r="I23" s="65">
        <f>I24+I68</f>
        <v>2949040</v>
      </c>
      <c r="J23" s="65">
        <f>J24+J68</f>
        <v>1575567.43</v>
      </c>
      <c r="K23" s="70">
        <f t="shared" ref="K23:K54" si="3">(J23*100)/G23</f>
        <v>137.47846182957602</v>
      </c>
      <c r="L23" s="70">
        <f t="shared" ref="L23:L54" si="4">(J23*100)/I23</f>
        <v>53.426451658844911</v>
      </c>
    </row>
    <row r="24" spans="2:12" ht="14.45" x14ac:dyDescent="0.3">
      <c r="B24" s="65" t="s">
        <v>66</v>
      </c>
      <c r="C24" s="65"/>
      <c r="D24" s="65"/>
      <c r="E24" s="65"/>
      <c r="F24" s="65" t="s">
        <v>67</v>
      </c>
      <c r="G24" s="65">
        <f>G25+G34+G62</f>
        <v>1144430.7599999998</v>
      </c>
      <c r="H24" s="65">
        <f>H25+H34+H62</f>
        <v>2945656</v>
      </c>
      <c r="I24" s="65">
        <f>I25+I34+I62</f>
        <v>2945656</v>
      </c>
      <c r="J24" s="65">
        <f>J25+J34+J62</f>
        <v>1573902.74</v>
      </c>
      <c r="K24" s="65">
        <f t="shared" si="3"/>
        <v>137.52712658649619</v>
      </c>
      <c r="L24" s="65">
        <f t="shared" si="4"/>
        <v>53.431315129804702</v>
      </c>
    </row>
    <row r="25" spans="2:12" ht="14.45" x14ac:dyDescent="0.3">
      <c r="B25" s="65"/>
      <c r="C25" s="65" t="s">
        <v>68</v>
      </c>
      <c r="D25" s="65"/>
      <c r="E25" s="65"/>
      <c r="F25" s="65" t="s">
        <v>69</v>
      </c>
      <c r="G25" s="65">
        <f>G26+G29+G31</f>
        <v>990137.90999999992</v>
      </c>
      <c r="H25" s="65">
        <f>H26+H29+H31</f>
        <v>2590780</v>
      </c>
      <c r="I25" s="65">
        <f>I26+I29+I31</f>
        <v>2590780</v>
      </c>
      <c r="J25" s="65">
        <f>J26+J29+J31</f>
        <v>1365340.86</v>
      </c>
      <c r="K25" s="65">
        <f t="shared" si="3"/>
        <v>137.89400912848595</v>
      </c>
      <c r="L25" s="65">
        <f t="shared" si="4"/>
        <v>52.699992280317126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801994.79999999993</v>
      </c>
      <c r="H26" s="65">
        <f>H27+H28</f>
        <v>2163000</v>
      </c>
      <c r="I26" s="65">
        <f>I27+I28</f>
        <v>2163000</v>
      </c>
      <c r="J26" s="65">
        <f>J27+J28</f>
        <v>1141170.26</v>
      </c>
      <c r="K26" s="65">
        <f t="shared" si="3"/>
        <v>142.29147869786689</v>
      </c>
      <c r="L26" s="65">
        <f t="shared" si="4"/>
        <v>52.758680536292189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95">
        <v>795488.05999999994</v>
      </c>
      <c r="H27" s="66">
        <v>2143000</v>
      </c>
      <c r="I27" s="66">
        <v>2143000</v>
      </c>
      <c r="J27" s="66">
        <v>1128387.0900000001</v>
      </c>
      <c r="K27" s="66">
        <f t="shared" si="3"/>
        <v>141.84840059070154</v>
      </c>
      <c r="L27" s="66">
        <f t="shared" si="4"/>
        <v>52.65455389640691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95">
        <v>6506.74</v>
      </c>
      <c r="H28" s="66">
        <v>20000</v>
      </c>
      <c r="I28" s="66">
        <v>20000</v>
      </c>
      <c r="J28" s="66">
        <v>12783.17</v>
      </c>
      <c r="K28" s="66">
        <f t="shared" si="3"/>
        <v>196.46043948275172</v>
      </c>
      <c r="L28" s="66">
        <f t="shared" si="4"/>
        <v>63.915849999999999</v>
      </c>
    </row>
    <row r="29" spans="2:12" ht="14.45" x14ac:dyDescent="0.3">
      <c r="B29" s="65"/>
      <c r="C29" s="65"/>
      <c r="D29" s="65" t="s">
        <v>76</v>
      </c>
      <c r="E29" s="65"/>
      <c r="F29" s="65" t="s">
        <v>77</v>
      </c>
      <c r="G29" s="65">
        <f>G30</f>
        <v>23296.910000000003</v>
      </c>
      <c r="H29" s="65">
        <f>H30</f>
        <v>59988</v>
      </c>
      <c r="I29" s="65">
        <f>I30</f>
        <v>59988</v>
      </c>
      <c r="J29" s="65">
        <f>J30</f>
        <v>35877.5</v>
      </c>
      <c r="K29" s="65">
        <f t="shared" si="3"/>
        <v>154.00111001845306</v>
      </c>
      <c r="L29" s="65">
        <f t="shared" si="4"/>
        <v>59.807794892311797</v>
      </c>
    </row>
    <row r="30" spans="2:12" ht="14.45" x14ac:dyDescent="0.3">
      <c r="B30" s="66"/>
      <c r="C30" s="66"/>
      <c r="D30" s="66"/>
      <c r="E30" s="66" t="s">
        <v>78</v>
      </c>
      <c r="F30" s="66" t="s">
        <v>77</v>
      </c>
      <c r="G30" s="95">
        <v>23296.910000000003</v>
      </c>
      <c r="H30" s="66">
        <v>59988</v>
      </c>
      <c r="I30" s="66">
        <v>59988</v>
      </c>
      <c r="J30" s="66">
        <v>35877.5</v>
      </c>
      <c r="K30" s="66">
        <f t="shared" si="3"/>
        <v>154.00111001845306</v>
      </c>
      <c r="L30" s="66">
        <f t="shared" si="4"/>
        <v>59.807794892311797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164846.20000000001</v>
      </c>
      <c r="H31" s="65">
        <f>H32+H33</f>
        <v>367792</v>
      </c>
      <c r="I31" s="65">
        <f>I32+I33</f>
        <v>367792</v>
      </c>
      <c r="J31" s="65">
        <f>J32+J33</f>
        <v>188293.1</v>
      </c>
      <c r="K31" s="65">
        <f t="shared" si="3"/>
        <v>114.22350045072315</v>
      </c>
      <c r="L31" s="65">
        <f t="shared" si="4"/>
        <v>51.195539870361507</v>
      </c>
    </row>
    <row r="32" spans="2:12" ht="14.45" x14ac:dyDescent="0.3">
      <c r="B32" s="66"/>
      <c r="C32" s="66"/>
      <c r="D32" s="66"/>
      <c r="E32" s="66" t="s">
        <v>81</v>
      </c>
      <c r="F32" s="66" t="s">
        <v>82</v>
      </c>
      <c r="G32" s="95">
        <v>32517</v>
      </c>
      <c r="H32" s="66">
        <v>19642</v>
      </c>
      <c r="I32" s="66">
        <v>19642</v>
      </c>
      <c r="J32" s="66">
        <v>0</v>
      </c>
      <c r="K32" s="66">
        <f t="shared" si="3"/>
        <v>0</v>
      </c>
      <c r="L32" s="66">
        <f t="shared" si="4"/>
        <v>0</v>
      </c>
    </row>
    <row r="33" spans="2:12" ht="14.45" x14ac:dyDescent="0.3">
      <c r="B33" s="66"/>
      <c r="C33" s="66"/>
      <c r="D33" s="66"/>
      <c r="E33" s="66" t="s">
        <v>83</v>
      </c>
      <c r="F33" s="66" t="s">
        <v>84</v>
      </c>
      <c r="G33" s="95">
        <v>132329.20000000001</v>
      </c>
      <c r="H33" s="66">
        <v>348150</v>
      </c>
      <c r="I33" s="66">
        <v>348150</v>
      </c>
      <c r="J33" s="66">
        <v>188293.1</v>
      </c>
      <c r="K33" s="66">
        <f t="shared" si="3"/>
        <v>142.29142169679858</v>
      </c>
      <c r="L33" s="66">
        <f t="shared" si="4"/>
        <v>54.083900617549908</v>
      </c>
    </row>
    <row r="34" spans="2:12" ht="14.45" x14ac:dyDescent="0.3">
      <c r="B34" s="65"/>
      <c r="C34" s="65" t="s">
        <v>85</v>
      </c>
      <c r="D34" s="65"/>
      <c r="E34" s="65"/>
      <c r="F34" s="65" t="s">
        <v>86</v>
      </c>
      <c r="G34" s="65">
        <f>G35+G40+G44+G54+G56</f>
        <v>137341.89000000001</v>
      </c>
      <c r="H34" s="65">
        <f>H35+H40+H44+H54+H56</f>
        <v>341803</v>
      </c>
      <c r="I34" s="65">
        <f>I35+I40+I44+I54+I56</f>
        <v>341803</v>
      </c>
      <c r="J34" s="65">
        <f>J35+J40+J44+J54+J56</f>
        <v>207892.68</v>
      </c>
      <c r="K34" s="65">
        <f t="shared" si="3"/>
        <v>151.36873389466243</v>
      </c>
      <c r="L34" s="65">
        <f t="shared" si="4"/>
        <v>60.822368440300409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28990.25</v>
      </c>
      <c r="H35" s="65">
        <f>H36+H37+H38+H39</f>
        <v>65566</v>
      </c>
      <c r="I35" s="65">
        <f>I36+I37+I38+I39</f>
        <v>65566</v>
      </c>
      <c r="J35" s="65">
        <f>J36+J37+J38+J39</f>
        <v>25788.85</v>
      </c>
      <c r="K35" s="65">
        <f t="shared" si="3"/>
        <v>88.956976914652344</v>
      </c>
      <c r="L35" s="65">
        <f t="shared" si="4"/>
        <v>39.332657169874629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2000</v>
      </c>
      <c r="H36" s="66">
        <v>9954</v>
      </c>
      <c r="I36" s="66">
        <v>9954</v>
      </c>
      <c r="J36" s="66">
        <v>2287.83</v>
      </c>
      <c r="K36" s="66">
        <f t="shared" si="3"/>
        <v>114.39149999999999</v>
      </c>
      <c r="L36" s="66">
        <f t="shared" si="4"/>
        <v>22.984026522001205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95">
        <v>25790.25</v>
      </c>
      <c r="H37" s="66">
        <v>52426</v>
      </c>
      <c r="I37" s="66">
        <v>52426</v>
      </c>
      <c r="J37" s="66">
        <v>22953.49</v>
      </c>
      <c r="K37" s="66">
        <f t="shared" si="3"/>
        <v>89.000649470245534</v>
      </c>
      <c r="L37" s="66">
        <f t="shared" si="4"/>
        <v>43.782646015335899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700</v>
      </c>
      <c r="H38" s="66">
        <v>2124</v>
      </c>
      <c r="I38" s="66">
        <v>2124</v>
      </c>
      <c r="J38" s="66">
        <v>420</v>
      </c>
      <c r="K38" s="66">
        <f t="shared" si="3"/>
        <v>60</v>
      </c>
      <c r="L38" s="66">
        <f t="shared" si="4"/>
        <v>19.774011299435028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500</v>
      </c>
      <c r="H39" s="66">
        <v>1062</v>
      </c>
      <c r="I39" s="66">
        <v>1062</v>
      </c>
      <c r="J39" s="66">
        <v>127.53</v>
      </c>
      <c r="K39" s="66">
        <f t="shared" si="3"/>
        <v>25.506</v>
      </c>
      <c r="L39" s="66">
        <f t="shared" si="4"/>
        <v>12.008474576271187</v>
      </c>
    </row>
    <row r="40" spans="2:12" ht="14.45" x14ac:dyDescent="0.3">
      <c r="B40" s="65"/>
      <c r="C40" s="65"/>
      <c r="D40" s="65" t="s">
        <v>97</v>
      </c>
      <c r="E40" s="65"/>
      <c r="F40" s="65" t="s">
        <v>98</v>
      </c>
      <c r="G40" s="65">
        <f>G41+G42+G43</f>
        <v>25620.78</v>
      </c>
      <c r="H40" s="65">
        <f>H41+H42+H43</f>
        <v>63044</v>
      </c>
      <c r="I40" s="65">
        <f>I41+I42+I43</f>
        <v>63044</v>
      </c>
      <c r="J40" s="65">
        <f>J41+J42+J43</f>
        <v>29034.829999999998</v>
      </c>
      <c r="K40" s="65">
        <f t="shared" si="3"/>
        <v>113.32531640332574</v>
      </c>
      <c r="L40" s="65">
        <f t="shared" si="4"/>
        <v>46.054866442484617</v>
      </c>
    </row>
    <row r="41" spans="2:12" ht="14.45" x14ac:dyDescent="0.3">
      <c r="B41" s="66"/>
      <c r="C41" s="66"/>
      <c r="D41" s="66"/>
      <c r="E41" s="66" t="s">
        <v>99</v>
      </c>
      <c r="F41" s="66" t="s">
        <v>100</v>
      </c>
      <c r="G41" s="66">
        <v>10820.78</v>
      </c>
      <c r="H41" s="66">
        <v>28668</v>
      </c>
      <c r="I41" s="66">
        <v>28668</v>
      </c>
      <c r="J41" s="66">
        <v>16023.44</v>
      </c>
      <c r="K41" s="66">
        <f t="shared" si="3"/>
        <v>148.08026778106569</v>
      </c>
      <c r="L41" s="66">
        <f t="shared" si="4"/>
        <v>55.89312125017441</v>
      </c>
    </row>
    <row r="42" spans="2:12" ht="14.45" x14ac:dyDescent="0.3">
      <c r="B42" s="66"/>
      <c r="C42" s="66"/>
      <c r="D42" s="66"/>
      <c r="E42" s="66" t="s">
        <v>101</v>
      </c>
      <c r="F42" s="66" t="s">
        <v>102</v>
      </c>
      <c r="G42" s="66">
        <v>14400</v>
      </c>
      <c r="H42" s="66">
        <v>33181</v>
      </c>
      <c r="I42" s="66">
        <v>33181</v>
      </c>
      <c r="J42" s="66">
        <v>12523.72</v>
      </c>
      <c r="K42" s="66">
        <f t="shared" si="3"/>
        <v>86.970277777777781</v>
      </c>
      <c r="L42" s="66">
        <f t="shared" si="4"/>
        <v>37.743648473524004</v>
      </c>
    </row>
    <row r="43" spans="2:12" ht="14.45" x14ac:dyDescent="0.3">
      <c r="B43" s="66"/>
      <c r="C43" s="66"/>
      <c r="D43" s="66"/>
      <c r="E43" s="66" t="s">
        <v>103</v>
      </c>
      <c r="F43" s="66" t="s">
        <v>104</v>
      </c>
      <c r="G43" s="66">
        <v>400</v>
      </c>
      <c r="H43" s="66">
        <v>1195</v>
      </c>
      <c r="I43" s="66">
        <v>1195</v>
      </c>
      <c r="J43" s="66">
        <v>487.67</v>
      </c>
      <c r="K43" s="66">
        <f t="shared" si="3"/>
        <v>121.9175</v>
      </c>
      <c r="L43" s="66">
        <f t="shared" si="4"/>
        <v>40.809205020920501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79432.000000000015</v>
      </c>
      <c r="H44" s="65">
        <f>H45+H46+H47+H48+H49+H50+H51+H52+H53</f>
        <v>200187</v>
      </c>
      <c r="I44" s="65">
        <f>I45+I46+I47+I48+I49+I50+I51+I52+I53</f>
        <v>200187</v>
      </c>
      <c r="J44" s="65">
        <f>J45+J46+J47+J48+J49+J50+J51+J52+J53</f>
        <v>150522.29999999999</v>
      </c>
      <c r="K44" s="65">
        <f t="shared" si="3"/>
        <v>189.49831302245943</v>
      </c>
      <c r="L44" s="65">
        <f t="shared" si="4"/>
        <v>75.19084655846784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12200</v>
      </c>
      <c r="H45" s="66">
        <v>29863</v>
      </c>
      <c r="I45" s="66">
        <v>29863</v>
      </c>
      <c r="J45" s="66">
        <v>12836.1</v>
      </c>
      <c r="K45" s="66">
        <f t="shared" si="3"/>
        <v>105.21393442622951</v>
      </c>
      <c r="L45" s="66">
        <f t="shared" si="4"/>
        <v>42.983290359307503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3200</v>
      </c>
      <c r="H46" s="66">
        <v>11281</v>
      </c>
      <c r="I46" s="66">
        <v>11281</v>
      </c>
      <c r="J46" s="66">
        <v>3158.25</v>
      </c>
      <c r="K46" s="66">
        <f t="shared" si="3"/>
        <v>98.6953125</v>
      </c>
      <c r="L46" s="66">
        <f t="shared" si="4"/>
        <v>27.996188281180746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350</v>
      </c>
      <c r="H47" s="66">
        <v>1128</v>
      </c>
      <c r="I47" s="66">
        <v>1128</v>
      </c>
      <c r="J47" s="66">
        <v>2403.7199999999998</v>
      </c>
      <c r="K47" s="66">
        <f t="shared" si="3"/>
        <v>686.77714285714285</v>
      </c>
      <c r="L47" s="66">
        <f t="shared" si="4"/>
        <v>213.09574468085106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10400</v>
      </c>
      <c r="H48" s="66">
        <v>17254</v>
      </c>
      <c r="I48" s="66">
        <v>17254</v>
      </c>
      <c r="J48" s="66">
        <v>7342.35</v>
      </c>
      <c r="K48" s="66">
        <f t="shared" si="3"/>
        <v>70.599519230769232</v>
      </c>
      <c r="L48" s="66">
        <f t="shared" si="4"/>
        <v>42.554480120551759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2300</v>
      </c>
      <c r="H49" s="66">
        <v>10618</v>
      </c>
      <c r="I49" s="66">
        <v>10618</v>
      </c>
      <c r="J49" s="66">
        <v>2521.52</v>
      </c>
      <c r="K49" s="66">
        <f t="shared" si="3"/>
        <v>109.63130434782609</v>
      </c>
      <c r="L49" s="66">
        <f t="shared" si="4"/>
        <v>23.747598417781127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262</v>
      </c>
      <c r="H50" s="66">
        <v>5000</v>
      </c>
      <c r="I50" s="66">
        <v>5000</v>
      </c>
      <c r="J50" s="66">
        <v>212</v>
      </c>
      <c r="K50" s="66">
        <f t="shared" si="3"/>
        <v>80.916030534351151</v>
      </c>
      <c r="L50" s="66">
        <f t="shared" si="4"/>
        <v>4.24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48900.01</v>
      </c>
      <c r="H51" s="66">
        <v>120000</v>
      </c>
      <c r="I51" s="66">
        <v>120000</v>
      </c>
      <c r="J51" s="66">
        <v>120286.76</v>
      </c>
      <c r="K51" s="66">
        <f t="shared" si="3"/>
        <v>245.98514397031821</v>
      </c>
      <c r="L51" s="66">
        <f t="shared" si="4"/>
        <v>100.23896666666667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120</v>
      </c>
      <c r="H52" s="66">
        <v>796</v>
      </c>
      <c r="I52" s="66">
        <v>796</v>
      </c>
      <c r="J52" s="66">
        <v>9.98</v>
      </c>
      <c r="K52" s="66">
        <f t="shared" si="3"/>
        <v>8.3166666666666664</v>
      </c>
      <c r="L52" s="66">
        <f t="shared" si="4"/>
        <v>1.2537688442211055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1699.99</v>
      </c>
      <c r="H53" s="66">
        <v>4247</v>
      </c>
      <c r="I53" s="66">
        <v>4247</v>
      </c>
      <c r="J53" s="66">
        <v>1751.62</v>
      </c>
      <c r="K53" s="66">
        <f t="shared" si="3"/>
        <v>103.0370766886864</v>
      </c>
      <c r="L53" s="66">
        <f t="shared" si="4"/>
        <v>41.24370143630798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400</v>
      </c>
      <c r="H54" s="65">
        <f>H55</f>
        <v>2654</v>
      </c>
      <c r="I54" s="65">
        <f>I55</f>
        <v>2654</v>
      </c>
      <c r="J54" s="65">
        <f>J55</f>
        <v>222</v>
      </c>
      <c r="K54" s="65">
        <f t="shared" si="3"/>
        <v>55.5</v>
      </c>
      <c r="L54" s="65">
        <f t="shared" si="4"/>
        <v>8.3647324792765634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400</v>
      </c>
      <c r="H55" s="66">
        <v>2654</v>
      </c>
      <c r="I55" s="66">
        <v>2654</v>
      </c>
      <c r="J55" s="66">
        <v>222</v>
      </c>
      <c r="K55" s="66">
        <f t="shared" ref="K55:K71" si="5">(J55*100)/G55</f>
        <v>55.5</v>
      </c>
      <c r="L55" s="66">
        <f t="shared" ref="L55:L71" si="6">(J55*100)/I55</f>
        <v>8.3647324792765634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2898.8599999999997</v>
      </c>
      <c r="H56" s="65">
        <f>H57+H58+H59+H60+H61</f>
        <v>10352</v>
      </c>
      <c r="I56" s="65">
        <f>I57+I58+I59+I60+I61</f>
        <v>10352</v>
      </c>
      <c r="J56" s="65">
        <f>J57+J58+J59+J60+J61</f>
        <v>2324.6999999999998</v>
      </c>
      <c r="K56" s="65">
        <f t="shared" si="5"/>
        <v>80.193593343590251</v>
      </c>
      <c r="L56" s="65">
        <f t="shared" si="6"/>
        <v>22.456530139103556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929</v>
      </c>
      <c r="I57" s="66">
        <v>929</v>
      </c>
      <c r="J57" s="66">
        <v>0</v>
      </c>
      <c r="K57" s="66" t="e">
        <f t="shared" si="5"/>
        <v>#DIV/0!</v>
      </c>
      <c r="L57" s="66">
        <f t="shared" si="6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200</v>
      </c>
      <c r="H58" s="66">
        <v>796</v>
      </c>
      <c r="I58" s="66">
        <v>796</v>
      </c>
      <c r="J58" s="66">
        <v>150</v>
      </c>
      <c r="K58" s="66">
        <f t="shared" si="5"/>
        <v>75</v>
      </c>
      <c r="L58" s="66">
        <f t="shared" si="6"/>
        <v>18.844221105527637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1648.86</v>
      </c>
      <c r="H59" s="66">
        <v>4247</v>
      </c>
      <c r="I59" s="66">
        <v>4247</v>
      </c>
      <c r="J59" s="66">
        <v>1960</v>
      </c>
      <c r="K59" s="66">
        <f t="shared" si="5"/>
        <v>118.87000715645962</v>
      </c>
      <c r="L59" s="66">
        <f t="shared" si="6"/>
        <v>46.150223687308689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100</v>
      </c>
      <c r="H60" s="66">
        <v>1195</v>
      </c>
      <c r="I60" s="66">
        <v>1195</v>
      </c>
      <c r="J60" s="66">
        <v>0</v>
      </c>
      <c r="K60" s="66">
        <f t="shared" si="5"/>
        <v>0</v>
      </c>
      <c r="L60" s="66">
        <f t="shared" si="6"/>
        <v>0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950</v>
      </c>
      <c r="H61" s="66">
        <v>3185</v>
      </c>
      <c r="I61" s="66">
        <v>3185</v>
      </c>
      <c r="J61" s="66">
        <v>214.7</v>
      </c>
      <c r="K61" s="66">
        <f t="shared" si="5"/>
        <v>22.6</v>
      </c>
      <c r="L61" s="66">
        <f t="shared" si="6"/>
        <v>6.7409733124018842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16950.96</v>
      </c>
      <c r="H62" s="65">
        <f>H63+H65</f>
        <v>13073</v>
      </c>
      <c r="I62" s="65">
        <f>I63+I65</f>
        <v>13073</v>
      </c>
      <c r="J62" s="65">
        <f>J63+J65</f>
        <v>669.19999999999993</v>
      </c>
      <c r="K62" s="65">
        <f t="shared" si="5"/>
        <v>3.9478590003162064</v>
      </c>
      <c r="L62" s="65">
        <f t="shared" si="6"/>
        <v>5.1189474489405642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168.96</v>
      </c>
      <c r="H63" s="65">
        <f>H64</f>
        <v>226</v>
      </c>
      <c r="I63" s="65">
        <f>I64</f>
        <v>226</v>
      </c>
      <c r="J63" s="65">
        <f>J64</f>
        <v>120.65</v>
      </c>
      <c r="K63" s="65">
        <f t="shared" si="5"/>
        <v>71.407433712121204</v>
      </c>
      <c r="L63" s="65">
        <f t="shared" si="6"/>
        <v>53.384955752212392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168.96</v>
      </c>
      <c r="H64" s="66">
        <v>226</v>
      </c>
      <c r="I64" s="66">
        <v>226</v>
      </c>
      <c r="J64" s="66">
        <v>120.65</v>
      </c>
      <c r="K64" s="66">
        <f t="shared" si="5"/>
        <v>71.407433712121204</v>
      </c>
      <c r="L64" s="66">
        <f t="shared" si="6"/>
        <v>53.384955752212392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16782</v>
      </c>
      <c r="H65" s="65">
        <f>H66+H67</f>
        <v>12847</v>
      </c>
      <c r="I65" s="65">
        <f>I66+I67</f>
        <v>12847</v>
      </c>
      <c r="J65" s="65">
        <f>J66+J67</f>
        <v>548.54999999999995</v>
      </c>
      <c r="K65" s="65">
        <f t="shared" si="5"/>
        <v>3.2686807293528775</v>
      </c>
      <c r="L65" s="65">
        <f t="shared" si="6"/>
        <v>4.269868451778625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457</v>
      </c>
      <c r="H66" s="66">
        <v>1062</v>
      </c>
      <c r="I66" s="66">
        <v>1062</v>
      </c>
      <c r="J66" s="66">
        <v>548.54999999999995</v>
      </c>
      <c r="K66" s="66">
        <f t="shared" si="5"/>
        <v>120.0328227571116</v>
      </c>
      <c r="L66" s="66">
        <f t="shared" si="6"/>
        <v>51.652542372881356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16325</v>
      </c>
      <c r="H67" s="66">
        <v>11785</v>
      </c>
      <c r="I67" s="66">
        <v>11785</v>
      </c>
      <c r="J67" s="66">
        <v>0</v>
      </c>
      <c r="K67" s="66">
        <f t="shared" si="5"/>
        <v>0</v>
      </c>
      <c r="L67" s="66">
        <f t="shared" si="6"/>
        <v>0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 t="shared" ref="G68:J70" si="7">G69</f>
        <v>1615.98</v>
      </c>
      <c r="H68" s="65">
        <f t="shared" si="7"/>
        <v>3384</v>
      </c>
      <c r="I68" s="65">
        <f t="shared" si="7"/>
        <v>3384</v>
      </c>
      <c r="J68" s="65">
        <f t="shared" si="7"/>
        <v>1664.69</v>
      </c>
      <c r="K68" s="65">
        <f t="shared" si="5"/>
        <v>103.01426997858884</v>
      </c>
      <c r="L68" s="65">
        <f t="shared" si="6"/>
        <v>49.192966903073284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si="7"/>
        <v>1615.98</v>
      </c>
      <c r="H69" s="65">
        <f t="shared" si="7"/>
        <v>3384</v>
      </c>
      <c r="I69" s="65">
        <f t="shared" si="7"/>
        <v>3384</v>
      </c>
      <c r="J69" s="65">
        <f t="shared" si="7"/>
        <v>1664.69</v>
      </c>
      <c r="K69" s="65">
        <f t="shared" si="5"/>
        <v>103.01426997858884</v>
      </c>
      <c r="L69" s="65">
        <f t="shared" si="6"/>
        <v>49.192966903073284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7"/>
        <v>1615.98</v>
      </c>
      <c r="H70" s="65">
        <f t="shared" si="7"/>
        <v>3384</v>
      </c>
      <c r="I70" s="65">
        <f t="shared" si="7"/>
        <v>3384</v>
      </c>
      <c r="J70" s="65">
        <f t="shared" si="7"/>
        <v>1664.69</v>
      </c>
      <c r="K70" s="65">
        <f t="shared" si="5"/>
        <v>103.01426997858884</v>
      </c>
      <c r="L70" s="65">
        <f t="shared" si="6"/>
        <v>49.192966903073284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1615.98</v>
      </c>
      <c r="H71" s="66">
        <v>3384</v>
      </c>
      <c r="I71" s="66">
        <v>3384</v>
      </c>
      <c r="J71" s="66">
        <v>1664.69</v>
      </c>
      <c r="K71" s="66">
        <f t="shared" si="5"/>
        <v>103.01426997858884</v>
      </c>
      <c r="L71" s="66">
        <f t="shared" si="6"/>
        <v>49.192966903073284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7" t="s">
        <v>16</v>
      </c>
      <c r="C2" s="97"/>
      <c r="D2" s="97"/>
      <c r="E2" s="97"/>
      <c r="F2" s="97"/>
      <c r="G2" s="97"/>
      <c r="H2" s="97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</f>
        <v>1145960.2</v>
      </c>
      <c r="D6" s="71">
        <f>D7+D9</f>
        <v>2949040</v>
      </c>
      <c r="E6" s="71">
        <f>E7+E9</f>
        <v>2949040</v>
      </c>
      <c r="F6" s="71">
        <f>F7+F9</f>
        <v>1575625.41</v>
      </c>
      <c r="G6" s="72">
        <f t="shared" ref="G6:G15" si="0">(F6*100)/C6</f>
        <v>137.49390336592842</v>
      </c>
      <c r="H6" s="72">
        <f t="shared" ref="H6:H15" si="1">(F6*100)/E6</f>
        <v>53.428417722377453</v>
      </c>
    </row>
    <row r="7" spans="1:8" x14ac:dyDescent="0.25">
      <c r="A7"/>
      <c r="B7" s="8" t="s">
        <v>160</v>
      </c>
      <c r="C7" s="71">
        <f>C8</f>
        <v>1145639.42</v>
      </c>
      <c r="D7" s="71">
        <f>D8</f>
        <v>2948244</v>
      </c>
      <c r="E7" s="71">
        <f>E8</f>
        <v>2948244</v>
      </c>
      <c r="F7" s="71">
        <f>F8</f>
        <v>1575290.28</v>
      </c>
      <c r="G7" s="72">
        <f t="shared" si="0"/>
        <v>137.50314911475377</v>
      </c>
      <c r="H7" s="72">
        <f t="shared" si="1"/>
        <v>53.4314758208615</v>
      </c>
    </row>
    <row r="8" spans="1:8" x14ac:dyDescent="0.25">
      <c r="A8"/>
      <c r="B8" s="16" t="s">
        <v>161</v>
      </c>
      <c r="C8" s="73">
        <v>1145639.42</v>
      </c>
      <c r="D8" s="73">
        <v>2948244</v>
      </c>
      <c r="E8" s="73">
        <v>2948244</v>
      </c>
      <c r="F8" s="74">
        <v>1575290.28</v>
      </c>
      <c r="G8" s="70">
        <f t="shared" si="0"/>
        <v>137.50314911475377</v>
      </c>
      <c r="H8" s="70">
        <f t="shared" si="1"/>
        <v>53.4314758208615</v>
      </c>
    </row>
    <row r="9" spans="1:8" ht="14.45" x14ac:dyDescent="0.3">
      <c r="A9"/>
      <c r="B9" s="8" t="s">
        <v>162</v>
      </c>
      <c r="C9" s="71">
        <f>C10</f>
        <v>320.77999999999997</v>
      </c>
      <c r="D9" s="71">
        <f>D10</f>
        <v>796</v>
      </c>
      <c r="E9" s="71">
        <f>E10</f>
        <v>796</v>
      </c>
      <c r="F9" s="71">
        <f>F10</f>
        <v>335.13</v>
      </c>
      <c r="G9" s="72">
        <f t="shared" si="0"/>
        <v>104.47347091464556</v>
      </c>
      <c r="H9" s="72">
        <f t="shared" si="1"/>
        <v>42.10175879396985</v>
      </c>
    </row>
    <row r="10" spans="1:8" ht="14.45" x14ac:dyDescent="0.3">
      <c r="A10"/>
      <c r="B10" s="16" t="s">
        <v>163</v>
      </c>
      <c r="C10" s="73">
        <v>320.77999999999997</v>
      </c>
      <c r="D10" s="73">
        <v>796</v>
      </c>
      <c r="E10" s="73">
        <v>796</v>
      </c>
      <c r="F10" s="74">
        <f>277.15+57.98</f>
        <v>335.13</v>
      </c>
      <c r="G10" s="70">
        <f t="shared" si="0"/>
        <v>104.47347091464556</v>
      </c>
      <c r="H10" s="70">
        <f t="shared" si="1"/>
        <v>42.10175879396985</v>
      </c>
    </row>
    <row r="11" spans="1:8" ht="14.45" x14ac:dyDescent="0.3">
      <c r="B11" s="8" t="s">
        <v>32</v>
      </c>
      <c r="C11" s="75">
        <f>C12+C14</f>
        <v>1146046.74</v>
      </c>
      <c r="D11" s="75">
        <f>D12+D14</f>
        <v>2949040</v>
      </c>
      <c r="E11" s="75">
        <f>E12+E14</f>
        <v>2949040</v>
      </c>
      <c r="F11" s="75">
        <f>F12+F14</f>
        <v>1575567.43</v>
      </c>
      <c r="G11" s="72">
        <f t="shared" si="0"/>
        <v>137.47846182957599</v>
      </c>
      <c r="H11" s="72">
        <f t="shared" si="1"/>
        <v>53.426451658844911</v>
      </c>
    </row>
    <row r="12" spans="1:8" x14ac:dyDescent="0.25">
      <c r="A12"/>
      <c r="B12" s="8" t="s">
        <v>160</v>
      </c>
      <c r="C12" s="75">
        <f>C13</f>
        <v>1145725.96</v>
      </c>
      <c r="D12" s="75">
        <f>D13</f>
        <v>2948244</v>
      </c>
      <c r="E12" s="75">
        <f>E13</f>
        <v>2948244</v>
      </c>
      <c r="F12" s="75">
        <f>F13</f>
        <v>1575290.28</v>
      </c>
      <c r="G12" s="72">
        <f t="shared" si="0"/>
        <v>137.49276310366574</v>
      </c>
      <c r="H12" s="72">
        <f t="shared" si="1"/>
        <v>53.4314758208615</v>
      </c>
    </row>
    <row r="13" spans="1:8" x14ac:dyDescent="0.25">
      <c r="A13"/>
      <c r="B13" s="16" t="s">
        <v>161</v>
      </c>
      <c r="C13" s="73">
        <v>1145725.96</v>
      </c>
      <c r="D13" s="73">
        <v>2948244</v>
      </c>
      <c r="E13" s="76">
        <v>2948244</v>
      </c>
      <c r="F13" s="74">
        <v>1575290.28</v>
      </c>
      <c r="G13" s="70">
        <f t="shared" si="0"/>
        <v>137.49276310366574</v>
      </c>
      <c r="H13" s="70">
        <f t="shared" si="1"/>
        <v>53.4314758208615</v>
      </c>
    </row>
    <row r="14" spans="1:8" ht="14.45" x14ac:dyDescent="0.3">
      <c r="A14"/>
      <c r="B14" s="8" t="s">
        <v>162</v>
      </c>
      <c r="C14" s="75">
        <f>C15</f>
        <v>320.77999999999997</v>
      </c>
      <c r="D14" s="75">
        <f>D15</f>
        <v>796</v>
      </c>
      <c r="E14" s="75">
        <f>E15</f>
        <v>796</v>
      </c>
      <c r="F14" s="75">
        <f>F15</f>
        <v>277.14999999999998</v>
      </c>
      <c r="G14" s="72">
        <f t="shared" si="0"/>
        <v>86.398777978676989</v>
      </c>
      <c r="H14" s="72">
        <f t="shared" si="1"/>
        <v>34.8178391959799</v>
      </c>
    </row>
    <row r="15" spans="1:8" ht="14.45" x14ac:dyDescent="0.3">
      <c r="A15"/>
      <c r="B15" s="16" t="s">
        <v>163</v>
      </c>
      <c r="C15" s="73">
        <v>320.77999999999997</v>
      </c>
      <c r="D15" s="73">
        <v>796</v>
      </c>
      <c r="E15" s="76">
        <v>796</v>
      </c>
      <c r="F15" s="74">
        <v>277.14999999999998</v>
      </c>
      <c r="G15" s="70">
        <f t="shared" si="0"/>
        <v>86.398777978676989</v>
      </c>
      <c r="H15" s="70">
        <f t="shared" si="1"/>
        <v>34.8178391959799</v>
      </c>
    </row>
    <row r="17" spans="3:3" ht="14.45" x14ac:dyDescent="0.3">
      <c r="C17" s="9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E21" sqref="E21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17</v>
      </c>
      <c r="C2" s="97"/>
      <c r="D2" s="97"/>
      <c r="E2" s="97"/>
      <c r="F2" s="97"/>
      <c r="G2" s="97"/>
      <c r="H2" s="97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1146046.74</v>
      </c>
      <c r="D6" s="75">
        <f t="shared" si="0"/>
        <v>2949040</v>
      </c>
      <c r="E6" s="75">
        <f t="shared" si="0"/>
        <v>2949040</v>
      </c>
      <c r="F6" s="75">
        <f t="shared" si="0"/>
        <v>1575567.43</v>
      </c>
      <c r="G6" s="70">
        <f>(F6*100)/C6</f>
        <v>137.47846182957599</v>
      </c>
      <c r="H6" s="70">
        <f>(F6*100)/E6</f>
        <v>53.426451658844911</v>
      </c>
    </row>
    <row r="7" spans="2:8" ht="14.45" x14ac:dyDescent="0.3">
      <c r="B7" s="8" t="s">
        <v>164</v>
      </c>
      <c r="C7" s="75">
        <f t="shared" si="0"/>
        <v>1146046.74</v>
      </c>
      <c r="D7" s="75">
        <f t="shared" si="0"/>
        <v>2949040</v>
      </c>
      <c r="E7" s="75">
        <f t="shared" si="0"/>
        <v>2949040</v>
      </c>
      <c r="F7" s="75">
        <f t="shared" si="0"/>
        <v>1575567.43</v>
      </c>
      <c r="G7" s="70">
        <f>(F7*100)/C7</f>
        <v>137.47846182957599</v>
      </c>
      <c r="H7" s="70">
        <f>(F7*100)/E7</f>
        <v>53.426451658844911</v>
      </c>
    </row>
    <row r="8" spans="2:8" ht="14.45" x14ac:dyDescent="0.3">
      <c r="B8" s="11" t="s">
        <v>165</v>
      </c>
      <c r="C8" s="73">
        <v>1146046.74</v>
      </c>
      <c r="D8" s="73">
        <v>2949040</v>
      </c>
      <c r="E8" s="73">
        <v>2949040</v>
      </c>
      <c r="F8" s="74">
        <v>1575567.43</v>
      </c>
      <c r="G8" s="70">
        <f>(F8*100)/C8</f>
        <v>137.47846182957599</v>
      </c>
      <c r="H8" s="70">
        <f>(F8*100)/E8</f>
        <v>53.426451658844911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7" t="s">
        <v>25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5.75" customHeight="1" x14ac:dyDescent="0.25">
      <c r="B5" s="97" t="s">
        <v>18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19</v>
      </c>
      <c r="C2" s="97"/>
      <c r="D2" s="97"/>
      <c r="E2" s="97"/>
      <c r="F2" s="97"/>
      <c r="G2" s="97"/>
      <c r="H2" s="97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topLeftCell="A49" zoomScaleNormal="100" workbookViewId="0">
      <selection sqref="A1:F7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166</v>
      </c>
      <c r="C1" s="39"/>
    </row>
    <row r="2" spans="1:6" ht="15" customHeight="1" x14ac:dyDescent="0.2">
      <c r="A2" s="41" t="s">
        <v>34</v>
      </c>
      <c r="B2" s="42" t="s">
        <v>167</v>
      </c>
      <c r="C2" s="39"/>
    </row>
    <row r="3" spans="1:6" s="39" customFormat="1" ht="43.5" customHeight="1" x14ac:dyDescent="0.2">
      <c r="A3" s="43" t="s">
        <v>35</v>
      </c>
      <c r="B3" s="37" t="s">
        <v>168</v>
      </c>
    </row>
    <row r="4" spans="1:6" s="39" customFormat="1" x14ac:dyDescent="0.2">
      <c r="A4" s="43" t="s">
        <v>36</v>
      </c>
      <c r="B4" s="44" t="s">
        <v>169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170</v>
      </c>
      <c r="B7" s="46"/>
      <c r="C7" s="77">
        <f>C11</f>
        <v>2948244</v>
      </c>
      <c r="D7" s="77">
        <f>D11</f>
        <v>2948244</v>
      </c>
      <c r="E7" s="77">
        <f>E11</f>
        <v>1575290.28</v>
      </c>
      <c r="F7" s="77">
        <f>(E7*100)/D7</f>
        <v>53.4314758208615</v>
      </c>
    </row>
    <row r="8" spans="1:6" ht="13.15" x14ac:dyDescent="0.25">
      <c r="A8" s="47" t="s">
        <v>68</v>
      </c>
      <c r="B8" s="46"/>
      <c r="C8" s="77">
        <f>C65</f>
        <v>796</v>
      </c>
      <c r="D8" s="77">
        <f>D65</f>
        <v>796</v>
      </c>
      <c r="E8" s="77">
        <f>E65</f>
        <v>277.14999999999998</v>
      </c>
      <c r="F8" s="77">
        <f>(E8*100)/D8</f>
        <v>34.8178391959799</v>
      </c>
    </row>
    <row r="9" spans="1:6" s="57" customFormat="1" ht="13.15" x14ac:dyDescent="0.25"/>
    <row r="10" spans="1:6" ht="38.25" x14ac:dyDescent="0.2">
      <c r="A10" s="47" t="s">
        <v>171</v>
      </c>
      <c r="B10" s="47" t="s">
        <v>172</v>
      </c>
      <c r="C10" s="47" t="s">
        <v>43</v>
      </c>
      <c r="D10" s="47" t="s">
        <v>173</v>
      </c>
      <c r="E10" s="47" t="s">
        <v>174</v>
      </c>
      <c r="F10" s="47" t="s">
        <v>175</v>
      </c>
    </row>
    <row r="11" spans="1:6" x14ac:dyDescent="0.2">
      <c r="A11" s="48" t="s">
        <v>170</v>
      </c>
      <c r="B11" s="48" t="s">
        <v>176</v>
      </c>
      <c r="C11" s="78">
        <f>C12+C56</f>
        <v>2948244</v>
      </c>
      <c r="D11" s="78">
        <f>D12+D56</f>
        <v>2948244</v>
      </c>
      <c r="E11" s="78">
        <f>E12+E56</f>
        <v>1575290.28</v>
      </c>
      <c r="F11" s="79">
        <f>(E11*100)/D11</f>
        <v>53.4314758208615</v>
      </c>
    </row>
    <row r="12" spans="1:6" ht="13.15" x14ac:dyDescent="0.25">
      <c r="A12" s="49" t="s">
        <v>66</v>
      </c>
      <c r="B12" s="50" t="s">
        <v>67</v>
      </c>
      <c r="C12" s="80">
        <f>C13+C22+C50</f>
        <v>2944860</v>
      </c>
      <c r="D12" s="80">
        <f>D13+D22+D50</f>
        <v>2944860</v>
      </c>
      <c r="E12" s="80">
        <f>E13+E22+E50</f>
        <v>1573625.59</v>
      </c>
      <c r="F12" s="81">
        <f>(E12*100)/D12</f>
        <v>53.436346379793946</v>
      </c>
    </row>
    <row r="13" spans="1:6" ht="13.15" x14ac:dyDescent="0.25">
      <c r="A13" s="51" t="s">
        <v>68</v>
      </c>
      <c r="B13" s="52" t="s">
        <v>69</v>
      </c>
      <c r="C13" s="82">
        <f>C14+C17+C19</f>
        <v>2590780</v>
      </c>
      <c r="D13" s="82">
        <f>D14+D17+D19</f>
        <v>2590780</v>
      </c>
      <c r="E13" s="82">
        <f>E14+E17+E19</f>
        <v>1365340.86</v>
      </c>
      <c r="F13" s="81">
        <f>(E13*100)/D13</f>
        <v>52.699992280317126</v>
      </c>
    </row>
    <row r="14" spans="1:6" x14ac:dyDescent="0.2">
      <c r="A14" s="53" t="s">
        <v>70</v>
      </c>
      <c r="B14" s="54" t="s">
        <v>71</v>
      </c>
      <c r="C14" s="83">
        <f>C15+C16</f>
        <v>2163000</v>
      </c>
      <c r="D14" s="83">
        <f>D15+D16</f>
        <v>2163000</v>
      </c>
      <c r="E14" s="83">
        <f>E15+E16</f>
        <v>1141170.26</v>
      </c>
      <c r="F14" s="83">
        <f>(E14*100)/D14</f>
        <v>52.758680536292189</v>
      </c>
    </row>
    <row r="15" spans="1:6" x14ac:dyDescent="0.2">
      <c r="A15" s="55" t="s">
        <v>72</v>
      </c>
      <c r="B15" s="56" t="s">
        <v>73</v>
      </c>
      <c r="C15" s="84">
        <v>2143000</v>
      </c>
      <c r="D15" s="84">
        <v>2143000</v>
      </c>
      <c r="E15" s="84">
        <v>1128387.0900000001</v>
      </c>
      <c r="F15" s="84"/>
    </row>
    <row r="16" spans="1:6" x14ac:dyDescent="0.2">
      <c r="A16" s="55" t="s">
        <v>74</v>
      </c>
      <c r="B16" s="56" t="s">
        <v>75</v>
      </c>
      <c r="C16" s="84">
        <v>20000</v>
      </c>
      <c r="D16" s="84">
        <v>20000</v>
      </c>
      <c r="E16" s="84">
        <v>12783.17</v>
      </c>
      <c r="F16" s="84"/>
    </row>
    <row r="17" spans="1:6" ht="13.15" x14ac:dyDescent="0.25">
      <c r="A17" s="53" t="s">
        <v>76</v>
      </c>
      <c r="B17" s="54" t="s">
        <v>77</v>
      </c>
      <c r="C17" s="83">
        <f>C18</f>
        <v>59988</v>
      </c>
      <c r="D17" s="83">
        <f>D18</f>
        <v>59988</v>
      </c>
      <c r="E17" s="83">
        <f>E18</f>
        <v>35877.5</v>
      </c>
      <c r="F17" s="83">
        <f>(E17*100)/D17</f>
        <v>59.807794892311797</v>
      </c>
    </row>
    <row r="18" spans="1:6" ht="13.15" x14ac:dyDescent="0.25">
      <c r="A18" s="55" t="s">
        <v>78</v>
      </c>
      <c r="B18" s="56" t="s">
        <v>77</v>
      </c>
      <c r="C18" s="84">
        <v>59988</v>
      </c>
      <c r="D18" s="84">
        <v>59988</v>
      </c>
      <c r="E18" s="84">
        <v>35877.5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367792</v>
      </c>
      <c r="D19" s="83">
        <f>D20+D21</f>
        <v>367792</v>
      </c>
      <c r="E19" s="83">
        <f>E20+E21</f>
        <v>188293.1</v>
      </c>
      <c r="F19" s="83">
        <f>(E19*100)/D19</f>
        <v>51.195539870361507</v>
      </c>
    </row>
    <row r="20" spans="1:6" ht="13.15" x14ac:dyDescent="0.25">
      <c r="A20" s="55" t="s">
        <v>81</v>
      </c>
      <c r="B20" s="56" t="s">
        <v>82</v>
      </c>
      <c r="C20" s="84">
        <v>19642</v>
      </c>
      <c r="D20" s="84">
        <v>19642</v>
      </c>
      <c r="E20" s="84">
        <v>0</v>
      </c>
      <c r="F20" s="84"/>
    </row>
    <row r="21" spans="1:6" ht="13.15" x14ac:dyDescent="0.25">
      <c r="A21" s="55" t="s">
        <v>83</v>
      </c>
      <c r="B21" s="56" t="s">
        <v>84</v>
      </c>
      <c r="C21" s="84">
        <v>348150</v>
      </c>
      <c r="D21" s="84">
        <v>348150</v>
      </c>
      <c r="E21" s="84">
        <v>188293.1</v>
      </c>
      <c r="F21" s="84"/>
    </row>
    <row r="22" spans="1:6" ht="13.15" x14ac:dyDescent="0.25">
      <c r="A22" s="51" t="s">
        <v>85</v>
      </c>
      <c r="B22" s="52" t="s">
        <v>86</v>
      </c>
      <c r="C22" s="82">
        <f>C23+C28+C32+C42+C44</f>
        <v>341007</v>
      </c>
      <c r="D22" s="82">
        <f>D23+D28+D32+D42+D44</f>
        <v>341007</v>
      </c>
      <c r="E22" s="82">
        <f>E23+E28+E32+E42+E44</f>
        <v>207615.53</v>
      </c>
      <c r="F22" s="81">
        <f>(E22*100)/D22</f>
        <v>60.883069849006034</v>
      </c>
    </row>
    <row r="23" spans="1:6" x14ac:dyDescent="0.2">
      <c r="A23" s="53" t="s">
        <v>87</v>
      </c>
      <c r="B23" s="54" t="s">
        <v>88</v>
      </c>
      <c r="C23" s="83">
        <f>C24+C25+C26+C27</f>
        <v>65566</v>
      </c>
      <c r="D23" s="83">
        <f>D24+D25+D26+D27</f>
        <v>65566</v>
      </c>
      <c r="E23" s="83">
        <f>E24+E25+E26+E27</f>
        <v>25788.85</v>
      </c>
      <c r="F23" s="83">
        <f>(E23*100)/D23</f>
        <v>39.332657169874629</v>
      </c>
    </row>
    <row r="24" spans="1:6" x14ac:dyDescent="0.2">
      <c r="A24" s="55" t="s">
        <v>89</v>
      </c>
      <c r="B24" s="56" t="s">
        <v>90</v>
      </c>
      <c r="C24" s="84">
        <v>9954</v>
      </c>
      <c r="D24" s="84">
        <v>9954</v>
      </c>
      <c r="E24" s="84">
        <v>2287.83</v>
      </c>
      <c r="F24" s="84"/>
    </row>
    <row r="25" spans="1:6" ht="25.5" x14ac:dyDescent="0.2">
      <c r="A25" s="55" t="s">
        <v>91</v>
      </c>
      <c r="B25" s="56" t="s">
        <v>92</v>
      </c>
      <c r="C25" s="84">
        <v>52426</v>
      </c>
      <c r="D25" s="84">
        <v>52426</v>
      </c>
      <c r="E25" s="84">
        <v>22953.49</v>
      </c>
      <c r="F25" s="84"/>
    </row>
    <row r="26" spans="1:6" x14ac:dyDescent="0.2">
      <c r="A26" s="55" t="s">
        <v>93</v>
      </c>
      <c r="B26" s="56" t="s">
        <v>94</v>
      </c>
      <c r="C26" s="84">
        <v>2124</v>
      </c>
      <c r="D26" s="84">
        <v>2124</v>
      </c>
      <c r="E26" s="84">
        <v>420</v>
      </c>
      <c r="F26" s="84"/>
    </row>
    <row r="27" spans="1:6" x14ac:dyDescent="0.2">
      <c r="A27" s="55" t="s">
        <v>95</v>
      </c>
      <c r="B27" s="56" t="s">
        <v>96</v>
      </c>
      <c r="C27" s="84">
        <v>1062</v>
      </c>
      <c r="D27" s="84">
        <v>1062</v>
      </c>
      <c r="E27" s="84">
        <v>127.53</v>
      </c>
      <c r="F27" s="84"/>
    </row>
    <row r="28" spans="1:6" ht="13.15" x14ac:dyDescent="0.25">
      <c r="A28" s="53" t="s">
        <v>97</v>
      </c>
      <c r="B28" s="54" t="s">
        <v>98</v>
      </c>
      <c r="C28" s="83">
        <f>C29+C30+C31</f>
        <v>62248</v>
      </c>
      <c r="D28" s="83">
        <f>D29+D30+D31</f>
        <v>62248</v>
      </c>
      <c r="E28" s="83">
        <f>E29+E30+E31</f>
        <v>28757.68</v>
      </c>
      <c r="F28" s="83">
        <f>(E28*100)/D28</f>
        <v>46.198560596324377</v>
      </c>
    </row>
    <row r="29" spans="1:6" ht="13.15" x14ac:dyDescent="0.25">
      <c r="A29" s="55" t="s">
        <v>99</v>
      </c>
      <c r="B29" s="56" t="s">
        <v>100</v>
      </c>
      <c r="C29" s="84">
        <v>27872</v>
      </c>
      <c r="D29" s="84">
        <v>27872</v>
      </c>
      <c r="E29" s="84">
        <v>15746.29</v>
      </c>
      <c r="F29" s="84"/>
    </row>
    <row r="30" spans="1:6" ht="13.15" x14ac:dyDescent="0.25">
      <c r="A30" s="55" t="s">
        <v>101</v>
      </c>
      <c r="B30" s="56" t="s">
        <v>102</v>
      </c>
      <c r="C30" s="84">
        <v>33181</v>
      </c>
      <c r="D30" s="84">
        <v>33181</v>
      </c>
      <c r="E30" s="84">
        <v>12523.72</v>
      </c>
      <c r="F30" s="84"/>
    </row>
    <row r="31" spans="1:6" ht="13.15" x14ac:dyDescent="0.25">
      <c r="A31" s="55" t="s">
        <v>103</v>
      </c>
      <c r="B31" s="56" t="s">
        <v>104</v>
      </c>
      <c r="C31" s="84">
        <v>1195</v>
      </c>
      <c r="D31" s="84">
        <v>1195</v>
      </c>
      <c r="E31" s="84">
        <v>487.67</v>
      </c>
      <c r="F31" s="84"/>
    </row>
    <row r="32" spans="1:6" ht="13.15" x14ac:dyDescent="0.25">
      <c r="A32" s="53" t="s">
        <v>105</v>
      </c>
      <c r="B32" s="54" t="s">
        <v>106</v>
      </c>
      <c r="C32" s="83">
        <f>C33+C34+C35+C36+C37+C38+C39+C40+C41</f>
        <v>200187</v>
      </c>
      <c r="D32" s="83">
        <f>D33+D34+D35+D36+D37+D38+D39+D40+D41</f>
        <v>200187</v>
      </c>
      <c r="E32" s="83">
        <f>E33+E34+E35+E36+E37+E38+E39+E40+E41</f>
        <v>150522.29999999999</v>
      </c>
      <c r="F32" s="83">
        <f>(E32*100)/D32</f>
        <v>75.19084655846784</v>
      </c>
    </row>
    <row r="33" spans="1:6" x14ac:dyDescent="0.2">
      <c r="A33" s="55" t="s">
        <v>107</v>
      </c>
      <c r="B33" s="56" t="s">
        <v>108</v>
      </c>
      <c r="C33" s="84">
        <v>29863</v>
      </c>
      <c r="D33" s="84">
        <v>29863</v>
      </c>
      <c r="E33" s="84">
        <v>12836.1</v>
      </c>
      <c r="F33" s="84"/>
    </row>
    <row r="34" spans="1:6" x14ac:dyDescent="0.2">
      <c r="A34" s="55" t="s">
        <v>109</v>
      </c>
      <c r="B34" s="56" t="s">
        <v>110</v>
      </c>
      <c r="C34" s="84">
        <v>11281</v>
      </c>
      <c r="D34" s="84">
        <v>11281</v>
      </c>
      <c r="E34" s="84">
        <v>3158.25</v>
      </c>
      <c r="F34" s="84"/>
    </row>
    <row r="35" spans="1:6" x14ac:dyDescent="0.2">
      <c r="A35" s="55" t="s">
        <v>111</v>
      </c>
      <c r="B35" s="56" t="s">
        <v>112</v>
      </c>
      <c r="C35" s="84">
        <v>1128</v>
      </c>
      <c r="D35" s="84">
        <v>1128</v>
      </c>
      <c r="E35" s="84">
        <v>2403.7199999999998</v>
      </c>
      <c r="F35" s="84"/>
    </row>
    <row r="36" spans="1:6" ht="13.15" x14ac:dyDescent="0.25">
      <c r="A36" s="55" t="s">
        <v>113</v>
      </c>
      <c r="B36" s="56" t="s">
        <v>114</v>
      </c>
      <c r="C36" s="84">
        <v>17254</v>
      </c>
      <c r="D36" s="84">
        <v>17254</v>
      </c>
      <c r="E36" s="84">
        <v>7342.35</v>
      </c>
      <c r="F36" s="84"/>
    </row>
    <row r="37" spans="1:6" ht="13.15" x14ac:dyDescent="0.25">
      <c r="A37" s="55" t="s">
        <v>115</v>
      </c>
      <c r="B37" s="56" t="s">
        <v>116</v>
      </c>
      <c r="C37" s="84">
        <v>10618</v>
      </c>
      <c r="D37" s="84">
        <v>10618</v>
      </c>
      <c r="E37" s="84">
        <v>2521.52</v>
      </c>
      <c r="F37" s="84"/>
    </row>
    <row r="38" spans="1:6" ht="13.15" x14ac:dyDescent="0.25">
      <c r="A38" s="55" t="s">
        <v>117</v>
      </c>
      <c r="B38" s="56" t="s">
        <v>118</v>
      </c>
      <c r="C38" s="84">
        <v>5000</v>
      </c>
      <c r="D38" s="84">
        <v>5000</v>
      </c>
      <c r="E38" s="84">
        <v>212</v>
      </c>
      <c r="F38" s="84"/>
    </row>
    <row r="39" spans="1:6" ht="13.15" x14ac:dyDescent="0.25">
      <c r="A39" s="55" t="s">
        <v>119</v>
      </c>
      <c r="B39" s="56" t="s">
        <v>120</v>
      </c>
      <c r="C39" s="84">
        <v>120000</v>
      </c>
      <c r="D39" s="84">
        <v>120000</v>
      </c>
      <c r="E39" s="84">
        <v>120286.76</v>
      </c>
      <c r="F39" s="84"/>
    </row>
    <row r="40" spans="1:6" x14ac:dyDescent="0.2">
      <c r="A40" s="55" t="s">
        <v>121</v>
      </c>
      <c r="B40" s="56" t="s">
        <v>122</v>
      </c>
      <c r="C40" s="84">
        <v>796</v>
      </c>
      <c r="D40" s="84">
        <v>796</v>
      </c>
      <c r="E40" s="84">
        <v>9.98</v>
      </c>
      <c r="F40" s="84"/>
    </row>
    <row r="41" spans="1:6" ht="13.15" x14ac:dyDescent="0.25">
      <c r="A41" s="55" t="s">
        <v>123</v>
      </c>
      <c r="B41" s="56" t="s">
        <v>124</v>
      </c>
      <c r="C41" s="84">
        <v>4247</v>
      </c>
      <c r="D41" s="84">
        <v>4247</v>
      </c>
      <c r="E41" s="84">
        <v>1751.62</v>
      </c>
      <c r="F41" s="84"/>
    </row>
    <row r="42" spans="1:6" x14ac:dyDescent="0.2">
      <c r="A42" s="53" t="s">
        <v>125</v>
      </c>
      <c r="B42" s="54" t="s">
        <v>126</v>
      </c>
      <c r="C42" s="83">
        <f>C43</f>
        <v>2654</v>
      </c>
      <c r="D42" s="83">
        <f>D43</f>
        <v>2654</v>
      </c>
      <c r="E42" s="83">
        <f>E43</f>
        <v>222</v>
      </c>
      <c r="F42" s="83">
        <f>(E42*100)/D42</f>
        <v>8.3647324792765634</v>
      </c>
    </row>
    <row r="43" spans="1:6" ht="25.5" x14ac:dyDescent="0.2">
      <c r="A43" s="55" t="s">
        <v>127</v>
      </c>
      <c r="B43" s="56" t="s">
        <v>128</v>
      </c>
      <c r="C43" s="84">
        <v>2654</v>
      </c>
      <c r="D43" s="84">
        <v>2654</v>
      </c>
      <c r="E43" s="84">
        <v>222</v>
      </c>
      <c r="F43" s="84"/>
    </row>
    <row r="44" spans="1:6" x14ac:dyDescent="0.2">
      <c r="A44" s="53" t="s">
        <v>129</v>
      </c>
      <c r="B44" s="54" t="s">
        <v>130</v>
      </c>
      <c r="C44" s="83">
        <f>C45+C46+C47+C48+C49</f>
        <v>10352</v>
      </c>
      <c r="D44" s="83">
        <f>D45+D46+D47+D48+D49</f>
        <v>10352</v>
      </c>
      <c r="E44" s="83">
        <f>E45+E46+E47+E48+E49</f>
        <v>2324.6999999999998</v>
      </c>
      <c r="F44" s="83">
        <f>(E44*100)/D44</f>
        <v>22.456530139103556</v>
      </c>
    </row>
    <row r="45" spans="1:6" x14ac:dyDescent="0.2">
      <c r="A45" s="55" t="s">
        <v>131</v>
      </c>
      <c r="B45" s="56" t="s">
        <v>132</v>
      </c>
      <c r="C45" s="84">
        <v>929</v>
      </c>
      <c r="D45" s="84">
        <v>929</v>
      </c>
      <c r="E45" s="84">
        <v>0</v>
      </c>
      <c r="F45" s="84"/>
    </row>
    <row r="46" spans="1:6" x14ac:dyDescent="0.2">
      <c r="A46" s="55" t="s">
        <v>133</v>
      </c>
      <c r="B46" s="56" t="s">
        <v>134</v>
      </c>
      <c r="C46" s="84">
        <v>796</v>
      </c>
      <c r="D46" s="84">
        <v>796</v>
      </c>
      <c r="E46" s="84">
        <v>150</v>
      </c>
      <c r="F46" s="84"/>
    </row>
    <row r="47" spans="1:6" x14ac:dyDescent="0.2">
      <c r="A47" s="55" t="s">
        <v>135</v>
      </c>
      <c r="B47" s="56" t="s">
        <v>136</v>
      </c>
      <c r="C47" s="84">
        <v>4247</v>
      </c>
      <c r="D47" s="84">
        <v>4247</v>
      </c>
      <c r="E47" s="84">
        <v>1960</v>
      </c>
      <c r="F47" s="84"/>
    </row>
    <row r="48" spans="1:6" x14ac:dyDescent="0.2">
      <c r="A48" s="55" t="s">
        <v>137</v>
      </c>
      <c r="B48" s="56" t="s">
        <v>138</v>
      </c>
      <c r="C48" s="84">
        <v>1195</v>
      </c>
      <c r="D48" s="84">
        <v>1195</v>
      </c>
      <c r="E48" s="84">
        <v>0</v>
      </c>
      <c r="F48" s="84"/>
    </row>
    <row r="49" spans="1:6" x14ac:dyDescent="0.2">
      <c r="A49" s="55" t="s">
        <v>139</v>
      </c>
      <c r="B49" s="56" t="s">
        <v>130</v>
      </c>
      <c r="C49" s="84">
        <v>3185</v>
      </c>
      <c r="D49" s="84">
        <v>3185</v>
      </c>
      <c r="E49" s="84">
        <v>214.7</v>
      </c>
      <c r="F49" s="84"/>
    </row>
    <row r="50" spans="1:6" x14ac:dyDescent="0.2">
      <c r="A50" s="51" t="s">
        <v>140</v>
      </c>
      <c r="B50" s="52" t="s">
        <v>141</v>
      </c>
      <c r="C50" s="82">
        <f>C51+C53</f>
        <v>13073</v>
      </c>
      <c r="D50" s="82">
        <f>D51+D53</f>
        <v>13073</v>
      </c>
      <c r="E50" s="82">
        <f>E51+E53</f>
        <v>669.19999999999993</v>
      </c>
      <c r="F50" s="81">
        <f>(E50*100)/D50</f>
        <v>5.1189474489405642</v>
      </c>
    </row>
    <row r="51" spans="1:6" x14ac:dyDescent="0.2">
      <c r="A51" s="53" t="s">
        <v>142</v>
      </c>
      <c r="B51" s="54" t="s">
        <v>143</v>
      </c>
      <c r="C51" s="83">
        <f>C52</f>
        <v>226</v>
      </c>
      <c r="D51" s="83">
        <f>D52</f>
        <v>226</v>
      </c>
      <c r="E51" s="83">
        <f>E52</f>
        <v>120.65</v>
      </c>
      <c r="F51" s="83">
        <f>(E51*100)/D51</f>
        <v>53.384955752212392</v>
      </c>
    </row>
    <row r="52" spans="1:6" ht="25.5" x14ac:dyDescent="0.2">
      <c r="A52" s="55" t="s">
        <v>144</v>
      </c>
      <c r="B52" s="56" t="s">
        <v>145</v>
      </c>
      <c r="C52" s="84">
        <v>226</v>
      </c>
      <c r="D52" s="84">
        <v>226</v>
      </c>
      <c r="E52" s="84">
        <v>120.65</v>
      </c>
      <c r="F52" s="84"/>
    </row>
    <row r="53" spans="1:6" x14ac:dyDescent="0.2">
      <c r="A53" s="53" t="s">
        <v>146</v>
      </c>
      <c r="B53" s="54" t="s">
        <v>147</v>
      </c>
      <c r="C53" s="83">
        <f>C54+C55</f>
        <v>12847</v>
      </c>
      <c r="D53" s="83">
        <f>D54+D55</f>
        <v>12847</v>
      </c>
      <c r="E53" s="83">
        <f>E54+E55</f>
        <v>548.54999999999995</v>
      </c>
      <c r="F53" s="83">
        <f>(E53*100)/D53</f>
        <v>4.269868451778625</v>
      </c>
    </row>
    <row r="54" spans="1:6" x14ac:dyDescent="0.2">
      <c r="A54" s="55" t="s">
        <v>148</v>
      </c>
      <c r="B54" s="56" t="s">
        <v>149</v>
      </c>
      <c r="C54" s="84">
        <v>1062</v>
      </c>
      <c r="D54" s="84">
        <v>1062</v>
      </c>
      <c r="E54" s="84">
        <v>548.54999999999995</v>
      </c>
      <c r="F54" s="84"/>
    </row>
    <row r="55" spans="1:6" x14ac:dyDescent="0.2">
      <c r="A55" s="55" t="s">
        <v>150</v>
      </c>
      <c r="B55" s="56" t="s">
        <v>151</v>
      </c>
      <c r="C55" s="84">
        <v>11785</v>
      </c>
      <c r="D55" s="84">
        <v>11785</v>
      </c>
      <c r="E55" s="84">
        <v>0</v>
      </c>
      <c r="F55" s="84"/>
    </row>
    <row r="56" spans="1:6" x14ac:dyDescent="0.2">
      <c r="A56" s="49" t="s">
        <v>152</v>
      </c>
      <c r="B56" s="50" t="s">
        <v>153</v>
      </c>
      <c r="C56" s="80">
        <f t="shared" ref="C56:E58" si="0">C57</f>
        <v>3384</v>
      </c>
      <c r="D56" s="80">
        <f t="shared" si="0"/>
        <v>3384</v>
      </c>
      <c r="E56" s="80">
        <f t="shared" si="0"/>
        <v>1664.69</v>
      </c>
      <c r="F56" s="81">
        <f>(E56*100)/D56</f>
        <v>49.192966903073284</v>
      </c>
    </row>
    <row r="57" spans="1:6" x14ac:dyDescent="0.2">
      <c r="A57" s="51" t="s">
        <v>154</v>
      </c>
      <c r="B57" s="52" t="s">
        <v>155</v>
      </c>
      <c r="C57" s="82">
        <f t="shared" si="0"/>
        <v>3384</v>
      </c>
      <c r="D57" s="82">
        <f t="shared" si="0"/>
        <v>3384</v>
      </c>
      <c r="E57" s="82">
        <f t="shared" si="0"/>
        <v>1664.69</v>
      </c>
      <c r="F57" s="81">
        <f>(E57*100)/D57</f>
        <v>49.192966903073284</v>
      </c>
    </row>
    <row r="58" spans="1:6" x14ac:dyDescent="0.2">
      <c r="A58" s="53" t="s">
        <v>156</v>
      </c>
      <c r="B58" s="54" t="s">
        <v>157</v>
      </c>
      <c r="C58" s="83">
        <f t="shared" si="0"/>
        <v>3384</v>
      </c>
      <c r="D58" s="83">
        <f t="shared" si="0"/>
        <v>3384</v>
      </c>
      <c r="E58" s="83">
        <f t="shared" si="0"/>
        <v>1664.69</v>
      </c>
      <c r="F58" s="83">
        <f>(E58*100)/D58</f>
        <v>49.192966903073284</v>
      </c>
    </row>
    <row r="59" spans="1:6" x14ac:dyDescent="0.2">
      <c r="A59" s="55" t="s">
        <v>158</v>
      </c>
      <c r="B59" s="56" t="s">
        <v>159</v>
      </c>
      <c r="C59" s="84">
        <v>3384</v>
      </c>
      <c r="D59" s="84">
        <v>3384</v>
      </c>
      <c r="E59" s="84">
        <v>1664.69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1">C61</f>
        <v>2948244</v>
      </c>
      <c r="D60" s="80">
        <f t="shared" si="1"/>
        <v>2948244</v>
      </c>
      <c r="E60" s="80">
        <f t="shared" si="1"/>
        <v>1575290.28</v>
      </c>
      <c r="F60" s="81">
        <f>(E60*100)/D60</f>
        <v>53.4314758208615</v>
      </c>
    </row>
    <row r="61" spans="1:6" x14ac:dyDescent="0.2">
      <c r="A61" s="51" t="s">
        <v>58</v>
      </c>
      <c r="B61" s="52" t="s">
        <v>59</v>
      </c>
      <c r="C61" s="82">
        <f t="shared" si="1"/>
        <v>2948244</v>
      </c>
      <c r="D61" s="82">
        <f t="shared" si="1"/>
        <v>2948244</v>
      </c>
      <c r="E61" s="82">
        <f t="shared" si="1"/>
        <v>1575290.28</v>
      </c>
      <c r="F61" s="81">
        <f>(E61*100)/D61</f>
        <v>53.4314758208615</v>
      </c>
    </row>
    <row r="62" spans="1:6" ht="25.5" x14ac:dyDescent="0.2">
      <c r="A62" s="53" t="s">
        <v>60</v>
      </c>
      <c r="B62" s="54" t="s">
        <v>61</v>
      </c>
      <c r="C62" s="83">
        <f>C63+C64</f>
        <v>2948244</v>
      </c>
      <c r="D62" s="83">
        <f>D63+D64</f>
        <v>2948244</v>
      </c>
      <c r="E62" s="83">
        <f>E63+E64</f>
        <v>1575290.28</v>
      </c>
      <c r="F62" s="83">
        <f>(E62*100)/D62</f>
        <v>53.4314758208615</v>
      </c>
    </row>
    <row r="63" spans="1:6" x14ac:dyDescent="0.2">
      <c r="A63" s="55" t="s">
        <v>62</v>
      </c>
      <c r="B63" s="56" t="s">
        <v>63</v>
      </c>
      <c r="C63" s="84">
        <v>2944860</v>
      </c>
      <c r="D63" s="84">
        <v>2944860</v>
      </c>
      <c r="E63" s="84">
        <v>1573625.59</v>
      </c>
      <c r="F63" s="84"/>
    </row>
    <row r="64" spans="1:6" ht="25.5" x14ac:dyDescent="0.2">
      <c r="A64" s="55" t="s">
        <v>64</v>
      </c>
      <c r="B64" s="56" t="s">
        <v>65</v>
      </c>
      <c r="C64" s="84">
        <v>3384</v>
      </c>
      <c r="D64" s="84">
        <v>3384</v>
      </c>
      <c r="E64" s="84">
        <v>1664.69</v>
      </c>
      <c r="F64" s="84"/>
    </row>
    <row r="65" spans="1:6" x14ac:dyDescent="0.2">
      <c r="A65" s="48" t="s">
        <v>68</v>
      </c>
      <c r="B65" s="48" t="s">
        <v>177</v>
      </c>
      <c r="C65" s="78">
        <f t="shared" ref="C65:E68" si="2">C66</f>
        <v>796</v>
      </c>
      <c r="D65" s="78">
        <f t="shared" si="2"/>
        <v>796</v>
      </c>
      <c r="E65" s="78">
        <f t="shared" si="2"/>
        <v>277.14999999999998</v>
      </c>
      <c r="F65" s="79">
        <f>(E65*100)/D65</f>
        <v>34.8178391959799</v>
      </c>
    </row>
    <row r="66" spans="1:6" x14ac:dyDescent="0.2">
      <c r="A66" s="49" t="s">
        <v>66</v>
      </c>
      <c r="B66" s="50" t="s">
        <v>67</v>
      </c>
      <c r="C66" s="80">
        <f t="shared" si="2"/>
        <v>796</v>
      </c>
      <c r="D66" s="80">
        <f t="shared" si="2"/>
        <v>796</v>
      </c>
      <c r="E66" s="80">
        <f t="shared" si="2"/>
        <v>277.14999999999998</v>
      </c>
      <c r="F66" s="81">
        <f>(E66*100)/D66</f>
        <v>34.8178391959799</v>
      </c>
    </row>
    <row r="67" spans="1:6" x14ac:dyDescent="0.2">
      <c r="A67" s="51" t="s">
        <v>85</v>
      </c>
      <c r="B67" s="52" t="s">
        <v>86</v>
      </c>
      <c r="C67" s="82">
        <f t="shared" si="2"/>
        <v>796</v>
      </c>
      <c r="D67" s="82">
        <f t="shared" si="2"/>
        <v>796</v>
      </c>
      <c r="E67" s="82">
        <f t="shared" si="2"/>
        <v>277.14999999999998</v>
      </c>
      <c r="F67" s="81">
        <f>(E67*100)/D67</f>
        <v>34.8178391959799</v>
      </c>
    </row>
    <row r="68" spans="1:6" x14ac:dyDescent="0.2">
      <c r="A68" s="53" t="s">
        <v>97</v>
      </c>
      <c r="B68" s="54" t="s">
        <v>98</v>
      </c>
      <c r="C68" s="83">
        <f t="shared" si="2"/>
        <v>796</v>
      </c>
      <c r="D68" s="83">
        <f t="shared" si="2"/>
        <v>796</v>
      </c>
      <c r="E68" s="83">
        <f t="shared" si="2"/>
        <v>277.14999999999998</v>
      </c>
      <c r="F68" s="83">
        <f>(E68*100)/D68</f>
        <v>34.8178391959799</v>
      </c>
    </row>
    <row r="69" spans="1:6" x14ac:dyDescent="0.2">
      <c r="A69" s="55" t="s">
        <v>99</v>
      </c>
      <c r="B69" s="56" t="s">
        <v>100</v>
      </c>
      <c r="C69" s="84">
        <v>796</v>
      </c>
      <c r="D69" s="84">
        <v>796</v>
      </c>
      <c r="E69" s="84">
        <v>277.14999999999998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796</v>
      </c>
      <c r="D70" s="80">
        <f t="shared" si="3"/>
        <v>796</v>
      </c>
      <c r="E70" s="80">
        <f t="shared" si="3"/>
        <v>277.14999999999998</v>
      </c>
      <c r="F70" s="81">
        <f>(E70*100)/D70</f>
        <v>34.8178391959799</v>
      </c>
    </row>
    <row r="71" spans="1:6" x14ac:dyDescent="0.2">
      <c r="A71" s="51" t="s">
        <v>52</v>
      </c>
      <c r="B71" s="52" t="s">
        <v>53</v>
      </c>
      <c r="C71" s="82">
        <f t="shared" si="3"/>
        <v>796</v>
      </c>
      <c r="D71" s="82">
        <f t="shared" si="3"/>
        <v>796</v>
      </c>
      <c r="E71" s="82">
        <f t="shared" si="3"/>
        <v>277.14999999999998</v>
      </c>
      <c r="F71" s="81">
        <f>(E71*100)/D71</f>
        <v>34.8178391959799</v>
      </c>
    </row>
    <row r="72" spans="1:6" x14ac:dyDescent="0.2">
      <c r="A72" s="53" t="s">
        <v>54</v>
      </c>
      <c r="B72" s="54" t="s">
        <v>55</v>
      </c>
      <c r="C72" s="83">
        <f t="shared" si="3"/>
        <v>796</v>
      </c>
      <c r="D72" s="83">
        <f t="shared" si="3"/>
        <v>796</v>
      </c>
      <c r="E72" s="83">
        <f t="shared" si="3"/>
        <v>277.14999999999998</v>
      </c>
      <c r="F72" s="83">
        <f>(E72*100)/D72</f>
        <v>34.8178391959799</v>
      </c>
    </row>
    <row r="73" spans="1:6" x14ac:dyDescent="0.2">
      <c r="A73" s="55" t="s">
        <v>56</v>
      </c>
      <c r="B73" s="56" t="s">
        <v>57</v>
      </c>
      <c r="C73" s="84">
        <v>796</v>
      </c>
      <c r="D73" s="84">
        <v>796</v>
      </c>
      <c r="E73" s="84">
        <v>277.14999999999998</v>
      </c>
      <c r="F73" s="84"/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Tajana Briševac</cp:lastModifiedBy>
  <cp:lastPrinted>2024-07-23T07:28:59Z</cp:lastPrinted>
  <dcterms:created xsi:type="dcterms:W3CDTF">2022-08-12T12:51:27Z</dcterms:created>
  <dcterms:modified xsi:type="dcterms:W3CDTF">2024-07-30T09:09:49Z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