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resic\Desktop\"/>
    </mc:Choice>
  </mc:AlternateContent>
  <bookViews>
    <workbookView xWindow="0" yWindow="0" windowWidth="28800" windowHeight="1170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rashoda'!$A$1:$L$79</definedName>
    <definedName name="_xlnm.Print_Area" localSheetId="6">'Posebni dio'!$A$1:$F$81</definedName>
    <definedName name="_xlnm.Print_Area" localSheetId="3">'Rashodi prema funkcijskoj k '!$A$1:$H$10</definedName>
    <definedName name="_xlnm.Print_Area" localSheetId="2">'Rashodi prema izvorima finan'!$A$1:$H$17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G12" i="5" s="1"/>
  <c r="H11" i="5"/>
  <c r="F11" i="5"/>
  <c r="E11" i="5"/>
  <c r="D11" i="5"/>
  <c r="C11" i="5"/>
  <c r="G11" i="5" s="1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F6" i="5"/>
  <c r="E6" i="5"/>
  <c r="D6" i="5"/>
  <c r="C6" i="5"/>
  <c r="G6" i="5" s="1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J73" i="3"/>
  <c r="I73" i="3"/>
  <c r="H73" i="3"/>
  <c r="G73" i="3"/>
  <c r="K73" i="3" s="1"/>
  <c r="L72" i="3"/>
  <c r="K72" i="3"/>
  <c r="L71" i="3"/>
  <c r="K71" i="3"/>
  <c r="J71" i="3"/>
  <c r="I71" i="3"/>
  <c r="H71" i="3"/>
  <c r="G71" i="3"/>
  <c r="L70" i="3"/>
  <c r="J70" i="3"/>
  <c r="I70" i="3"/>
  <c r="H70" i="3"/>
  <c r="G70" i="3"/>
  <c r="G69" i="3" s="1"/>
  <c r="K69" i="3" s="1"/>
  <c r="L69" i="3"/>
  <c r="J69" i="3"/>
  <c r="I69" i="3"/>
  <c r="H69" i="3"/>
  <c r="L68" i="3"/>
  <c r="K68" i="3"/>
  <c r="L67" i="3"/>
  <c r="K67" i="3"/>
  <c r="L66" i="3"/>
  <c r="J66" i="3"/>
  <c r="I66" i="3"/>
  <c r="H66" i="3"/>
  <c r="G66" i="3"/>
  <c r="K66" i="3" s="1"/>
  <c r="L65" i="3"/>
  <c r="K65" i="3"/>
  <c r="L64" i="3"/>
  <c r="K64" i="3"/>
  <c r="J64" i="3"/>
  <c r="I64" i="3"/>
  <c r="H64" i="3"/>
  <c r="G64" i="3"/>
  <c r="L63" i="3"/>
  <c r="J63" i="3"/>
  <c r="I63" i="3"/>
  <c r="H63" i="3"/>
  <c r="G63" i="3"/>
  <c r="K63" i="3" s="1"/>
  <c r="L62" i="3"/>
  <c r="K62" i="3"/>
  <c r="L61" i="3"/>
  <c r="K61" i="3"/>
  <c r="L60" i="3"/>
  <c r="K60" i="3"/>
  <c r="L59" i="3"/>
  <c r="K59" i="3"/>
  <c r="L58" i="3"/>
  <c r="K58" i="3"/>
  <c r="L57" i="3"/>
  <c r="J57" i="3"/>
  <c r="I57" i="3"/>
  <c r="H57" i="3"/>
  <c r="G57" i="3"/>
  <c r="K57" i="3" s="1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J39" i="3"/>
  <c r="I39" i="3"/>
  <c r="H39" i="3"/>
  <c r="G39" i="3"/>
  <c r="K39" i="3" s="1"/>
  <c r="L38" i="3"/>
  <c r="K38" i="3"/>
  <c r="L37" i="3"/>
  <c r="K37" i="3"/>
  <c r="L36" i="3"/>
  <c r="K36" i="3"/>
  <c r="L35" i="3"/>
  <c r="J35" i="3"/>
  <c r="I35" i="3"/>
  <c r="H35" i="3"/>
  <c r="G35" i="3"/>
  <c r="L34" i="3"/>
  <c r="J34" i="3"/>
  <c r="I34" i="3"/>
  <c r="H34" i="3"/>
  <c r="L33" i="3"/>
  <c r="K33" i="3"/>
  <c r="L32" i="3"/>
  <c r="K32" i="3"/>
  <c r="L31" i="3"/>
  <c r="J31" i="3"/>
  <c r="I31" i="3"/>
  <c r="H31" i="3"/>
  <c r="G31" i="3"/>
  <c r="K31" i="3" s="1"/>
  <c r="L30" i="3"/>
  <c r="K30" i="3"/>
  <c r="L29" i="3"/>
  <c r="J29" i="3"/>
  <c r="I29" i="3"/>
  <c r="H29" i="3"/>
  <c r="G29" i="3"/>
  <c r="K29" i="3" s="1"/>
  <c r="L28" i="3"/>
  <c r="K28" i="3"/>
  <c r="L27" i="3"/>
  <c r="K27" i="3"/>
  <c r="L26" i="3"/>
  <c r="K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K15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C6" i="8" l="1"/>
  <c r="G6" i="8" s="1"/>
  <c r="K70" i="3"/>
  <c r="G34" i="3"/>
  <c r="K34" i="3" s="1"/>
  <c r="K16" i="3"/>
  <c r="G11" i="3"/>
  <c r="K35" i="3"/>
  <c r="G25" i="3"/>
  <c r="K25" i="3"/>
  <c r="G24" i="3" l="1"/>
  <c r="K11" i="3"/>
  <c r="G10" i="3"/>
  <c r="K10" i="3" s="1"/>
  <c r="G23" i="3" l="1"/>
  <c r="K24" i="3"/>
  <c r="K23" i="3" l="1"/>
  <c r="G20" i="3"/>
</calcChain>
</file>

<file path=xl/sharedStrings.xml><?xml version="1.0" encoding="utf-8"?>
<sst xmlns="http://schemas.openxmlformats.org/spreadsheetml/2006/main" count="396" uniqueCount="189">
  <si>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</si>
  <si>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</si>
  <si>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</si>
  <si>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</si>
  <si>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</si>
  <si>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</si>
  <si>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</si>
  <si>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</si>
  <si>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</si>
  <si>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</si>
  <si>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</si>
  <si>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</si>
  <si>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</si>
  <si>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</si>
  <si>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</si>
  <si>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</si>
  <si>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</si>
  <si>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</si>
  <si>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</si>
  <si>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</si>
  <si>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</si>
  <si>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</si>
  <si>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</si>
  <si>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</si>
  <si>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</si>
  <si>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</si>
  <si>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</si>
  <si>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</si>
  <si>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</si>
  <si>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</si>
  <si>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</si>
  <si>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</si>
  <si>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</si>
  <si>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</si>
  <si>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</si>
  <si>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</si>
  <si>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</si>
  <si>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</si>
  <si>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</si>
  <si>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</si>
  <si>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</si>
  <si>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</si>
  <si>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</si>
  <si>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</si>
  <si>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</si>
  <si>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</si>
  <si>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</si>
  <si>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</si>
  <si>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</si>
  <si>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</si>
  <si>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</si>
  <si>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</si>
  <si>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</si>
  <si>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</si>
  <si>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</si>
  <si>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</si>
  <si>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</si>
  <si>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</si>
  <si>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</si>
  <si>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</si>
  <si>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</si>
  <si>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</si>
  <si>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</si>
  <si>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</si>
  <si>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</si>
  <si>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</si>
  <si>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</si>
  <si>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</si>
  <si>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</si>
  <si>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</si>
  <si>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</si>
  <si>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</si>
  <si>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</si>
  <si>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</si>
  <si>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</si>
  <si>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</si>
  <si>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</si>
  <si>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</si>
  <si>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</si>
  <si>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</si>
  <si>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</si>
  <si>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</si>
  <si>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</si>
  <si>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</si>
  <si>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</si>
  <si>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</si>
  <si>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</si>
  <si>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</si>
  <si>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</si>
  <si>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</si>
  <si>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</si>
  <si>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</si>
  <si>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</si>
  <si>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</si>
  <si>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</si>
  <si>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</si>
  <si>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</si>
  <si>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</si>
  <si>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</si>
  <si>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</si>
  <si>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</si>
  <si>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</si>
  <si>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</si>
  <si>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</si>
  <si>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</si>
  <si>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</si>
  <si>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</si>
  <si>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</si>
  <si>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</si>
  <si>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</si>
  <si>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</si>
  <si>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</si>
  <si>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</si>
  <si>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</si>
  <si>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</si>
  <si>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</si>
  <si>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</si>
  <si>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</si>
  <si>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</si>
  <si>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</si>
  <si>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</si>
  <si>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</si>
  <si>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</si>
  <si>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</si>
  <si>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</si>
  <si>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</si>
  <si>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</si>
  <si>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</si>
  <si>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</si>
  <si>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</si>
  <si>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</si>
  <si>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</si>
  <si>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</si>
  <si>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</si>
  <si>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</si>
  <si>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</si>
  <si>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</si>
  <si>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</si>
  <si>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</si>
  <si>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</si>
  <si>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</si>
  <si>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</si>
  <si>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</si>
  <si>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</si>
  <si>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</si>
  <si>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</si>
  <si>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</si>
  <si>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</si>
  <si>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</si>
  <si>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</si>
  <si>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</si>
  <si>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</si>
  <si>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</si>
  <si>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</si>
  <si>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</si>
  <si>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</si>
  <si>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</si>
  <si>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</si>
  <si>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</si>
  <si>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</si>
  <si>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</si>
  <si>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</si>
  <si>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</si>
  <si>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</si>
  <si>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</si>
  <si>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</si>
  <si>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</si>
  <si>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</si>
  <si>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</si>
  <si>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</si>
  <si>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</si>
  <si>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</si>
  <si>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</si>
  <si>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</si>
  <si>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</si>
  <si>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</si>
  <si>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</si>
  <si>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</si>
  <si>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</si>
  <si>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4876 SLAVONSKI BROD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</si>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</sst>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/>
    <xf numFmtId="0" fontId="7" fillId="0" borderId="0"/>
    <xf numFmtId="43" fontId="2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3" fontId="7" fillId="0" borderId="13" xfId="4" applyFont="1" applyFill="1" applyBorder="1"/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/>
    <cellStyle name="Normalno 3" xfId="1"/>
    <cellStyle name="Normalno 4" xfId="2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L31" sqref="L3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11" t="s">
        <v>8</v>
      </c>
      <c r="C10" s="103"/>
      <c r="D10" s="103"/>
      <c r="E10" s="103"/>
      <c r="F10" s="99"/>
      <c r="G10" s="85">
        <v>490076.7</v>
      </c>
      <c r="H10" s="86">
        <v>1319618</v>
      </c>
      <c r="I10" s="86">
        <v>1319618</v>
      </c>
      <c r="J10" s="86">
        <v>742384.53</v>
      </c>
      <c r="K10" s="86"/>
      <c r="L10" s="86"/>
    </row>
    <row r="11" spans="2:13" x14ac:dyDescent="0.25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1"/>
      <c r="D12" s="101"/>
      <c r="E12" s="101"/>
      <c r="F12" s="110"/>
      <c r="G12" s="87">
        <f>G10+G11</f>
        <v>490076.7</v>
      </c>
      <c r="H12" s="87">
        <f t="shared" ref="H12:J12" si="0">H10+H11</f>
        <v>1319618</v>
      </c>
      <c r="I12" s="87">
        <f t="shared" si="0"/>
        <v>1319618</v>
      </c>
      <c r="J12" s="87">
        <f t="shared" si="0"/>
        <v>742384.53</v>
      </c>
      <c r="K12" s="88">
        <f>J12/G12*100</f>
        <v>151.48333515957808</v>
      </c>
      <c r="L12" s="88">
        <f>J12/I12*100</f>
        <v>56.257532861782707</v>
      </c>
    </row>
    <row r="13" spans="2:13" x14ac:dyDescent="0.25">
      <c r="B13" s="102" t="s">
        <v>9</v>
      </c>
      <c r="C13" s="103"/>
      <c r="D13" s="103"/>
      <c r="E13" s="103"/>
      <c r="F13" s="103"/>
      <c r="G13" s="89">
        <v>488577.04</v>
      </c>
      <c r="H13" s="86">
        <v>1300698</v>
      </c>
      <c r="I13" s="86">
        <v>1300698</v>
      </c>
      <c r="J13" s="86">
        <v>731794.81</v>
      </c>
      <c r="K13" s="86"/>
      <c r="L13" s="86"/>
    </row>
    <row r="14" spans="2:13" x14ac:dyDescent="0.25">
      <c r="B14" s="98" t="s">
        <v>10</v>
      </c>
      <c r="C14" s="99"/>
      <c r="D14" s="99"/>
      <c r="E14" s="99"/>
      <c r="F14" s="99"/>
      <c r="G14" s="85">
        <v>1499.66</v>
      </c>
      <c r="H14" s="86">
        <v>18920</v>
      </c>
      <c r="I14" s="86">
        <v>18920</v>
      </c>
      <c r="J14" s="86">
        <v>10589.72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490076.69999999995</v>
      </c>
      <c r="H15" s="87">
        <f t="shared" ref="H15:J15" si="1">H13+H14</f>
        <v>1319618</v>
      </c>
      <c r="I15" s="87">
        <f t="shared" si="1"/>
        <v>1319618</v>
      </c>
      <c r="J15" s="87">
        <f t="shared" si="1"/>
        <v>742384.53</v>
      </c>
      <c r="K15" s="88">
        <f>J15/G15*100</f>
        <v>151.4833351595781</v>
      </c>
      <c r="L15" s="88">
        <f>J15/I15*100</f>
        <v>56.257532861782707</v>
      </c>
    </row>
    <row r="16" spans="2:13" x14ac:dyDescent="0.25">
      <c r="B16" s="100" t="s">
        <v>2</v>
      </c>
      <c r="C16" s="101"/>
      <c r="D16" s="101"/>
      <c r="E16" s="101"/>
      <c r="F16" s="101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1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11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11" t="s">
        <v>5</v>
      </c>
      <c r="C24" s="103"/>
      <c r="D24" s="103"/>
      <c r="E24" s="103"/>
      <c r="F24" s="103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1" t="s">
        <v>27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29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7" t="s">
        <v>30</v>
      </c>
      <c r="C27" s="97"/>
      <c r="D27" s="97"/>
      <c r="E27" s="97"/>
      <c r="F27" s="97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8"/>
  <sheetViews>
    <sheetView zoomScale="90" zoomScaleNormal="90" workbookViewId="0">
      <selection activeCell="Q20" sqref="Q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490076.69999999995</v>
      </c>
      <c r="H10" s="65">
        <f>H11</f>
        <v>1319618</v>
      </c>
      <c r="I10" s="65">
        <f>I11</f>
        <v>1319618</v>
      </c>
      <c r="J10" s="65">
        <f>J11</f>
        <v>742384.53</v>
      </c>
      <c r="K10" s="69">
        <f t="shared" ref="K10:K18" si="0">(J10*100)/G10</f>
        <v>151.4833351595781</v>
      </c>
      <c r="L10" s="69">
        <f t="shared" ref="L10:L18" si="1">(J10*100)/I10</f>
        <v>56.257532861782728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490076.69999999995</v>
      </c>
      <c r="H11" s="65">
        <f>H12+H15</f>
        <v>1319618</v>
      </c>
      <c r="I11" s="65">
        <f>I12+I15</f>
        <v>1319618</v>
      </c>
      <c r="J11" s="65">
        <f>J12+J15</f>
        <v>742384.53</v>
      </c>
      <c r="K11" s="65">
        <f t="shared" si="0"/>
        <v>151.4833351595781</v>
      </c>
      <c r="L11" s="65">
        <f t="shared" si="1"/>
        <v>56.257532861782728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398</v>
      </c>
      <c r="I12" s="65">
        <f t="shared" si="2"/>
        <v>398</v>
      </c>
      <c r="J12" s="65">
        <f t="shared" si="2"/>
        <v>197.25</v>
      </c>
      <c r="K12" s="65" t="e">
        <f t="shared" si="0"/>
        <v>#DIV/0!</v>
      </c>
      <c r="L12" s="65">
        <f t="shared" si="1"/>
        <v>49.560301507537687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398</v>
      </c>
      <c r="I13" s="65">
        <f t="shared" si="2"/>
        <v>398</v>
      </c>
      <c r="J13" s="65">
        <f t="shared" si="2"/>
        <v>197.25</v>
      </c>
      <c r="K13" s="65" t="e">
        <f t="shared" si="0"/>
        <v>#DIV/0!</v>
      </c>
      <c r="L13" s="65">
        <f t="shared" si="1"/>
        <v>49.560301507537687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398</v>
      </c>
      <c r="I14" s="66">
        <v>398</v>
      </c>
      <c r="J14" s="66">
        <v>197.25</v>
      </c>
      <c r="K14" s="66" t="e">
        <f t="shared" si="0"/>
        <v>#DIV/0!</v>
      </c>
      <c r="L14" s="66">
        <f t="shared" si="1"/>
        <v>49.560301507537687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490076.69999999995</v>
      </c>
      <c r="H15" s="65">
        <f>H16</f>
        <v>1319220</v>
      </c>
      <c r="I15" s="65">
        <f>I16</f>
        <v>1319220</v>
      </c>
      <c r="J15" s="65">
        <f>J16</f>
        <v>742187.28</v>
      </c>
      <c r="K15" s="65">
        <f t="shared" si="0"/>
        <v>151.44308635770687</v>
      </c>
      <c r="L15" s="65">
        <f t="shared" si="1"/>
        <v>56.259553372447357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490076.69999999995</v>
      </c>
      <c r="H16" s="65">
        <f>H17+H18</f>
        <v>1319220</v>
      </c>
      <c r="I16" s="65">
        <f>I17+I18</f>
        <v>1319220</v>
      </c>
      <c r="J16" s="65">
        <f>J17+J18</f>
        <v>742187.28</v>
      </c>
      <c r="K16" s="65">
        <f t="shared" si="0"/>
        <v>151.44308635770687</v>
      </c>
      <c r="L16" s="65">
        <f t="shared" si="1"/>
        <v>56.259553372447357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488577.04</v>
      </c>
      <c r="H17" s="66">
        <v>1300300</v>
      </c>
      <c r="I17" s="66">
        <v>1300300</v>
      </c>
      <c r="J17" s="66">
        <v>731597.56</v>
      </c>
      <c r="K17" s="66">
        <f t="shared" si="0"/>
        <v>149.74047081704865</v>
      </c>
      <c r="L17" s="66">
        <f t="shared" si="1"/>
        <v>56.263751441974932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85">
        <v>1499.66</v>
      </c>
      <c r="H18" s="66">
        <v>18920</v>
      </c>
      <c r="I18" s="66">
        <v>18920</v>
      </c>
      <c r="J18" s="66">
        <v>10589.72</v>
      </c>
      <c r="K18" s="66">
        <f t="shared" si="0"/>
        <v>706.14139204886442</v>
      </c>
      <c r="L18" s="66">
        <f t="shared" si="1"/>
        <v>55.971035940803382</v>
      </c>
    </row>
    <row r="19" spans="2:12" x14ac:dyDescent="0.25">
      <c r="F19" s="35"/>
      <c r="G19" s="96"/>
    </row>
    <row r="20" spans="2:12" x14ac:dyDescent="0.25">
      <c r="F20" s="35"/>
      <c r="G20" s="96">
        <f>490076.7-G23</f>
        <v>0</v>
      </c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G24+G69</f>
        <v>490076.6999999999</v>
      </c>
      <c r="H23" s="65">
        <f>H24+H69</f>
        <v>1319618</v>
      </c>
      <c r="I23" s="65">
        <f>I24+I69</f>
        <v>1319618</v>
      </c>
      <c r="J23" s="65">
        <f>J24+J69</f>
        <v>742384.52999999991</v>
      </c>
      <c r="K23" s="70">
        <f t="shared" ref="K23:K54" si="3">(J23*100)/G23</f>
        <v>151.48333515957808</v>
      </c>
      <c r="L23" s="70">
        <f t="shared" ref="L23:L54" si="4">(J23*100)/I23</f>
        <v>56.257532861782728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G25+G34+G63</f>
        <v>488577.03999999992</v>
      </c>
      <c r="H24" s="65">
        <f>H25+H34+H63</f>
        <v>1300698</v>
      </c>
      <c r="I24" s="65">
        <f>I25+I34+I63</f>
        <v>1300698</v>
      </c>
      <c r="J24" s="65">
        <f>J25+J34+J63</f>
        <v>731794.80999999994</v>
      </c>
      <c r="K24" s="65">
        <f t="shared" si="3"/>
        <v>149.78084316037447</v>
      </c>
      <c r="L24" s="65">
        <f t="shared" si="4"/>
        <v>56.261700256323913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409966.56999999995</v>
      </c>
      <c r="H25" s="65">
        <f>H26+H29+H31</f>
        <v>1123630</v>
      </c>
      <c r="I25" s="65">
        <f>I26+I29+I31</f>
        <v>1123630</v>
      </c>
      <c r="J25" s="65">
        <f>J26+J29+J31</f>
        <v>622327.42999999993</v>
      </c>
      <c r="K25" s="65">
        <f t="shared" si="3"/>
        <v>151.79955526617695</v>
      </c>
      <c r="L25" s="65">
        <f t="shared" si="4"/>
        <v>55.385440936963235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345545.66</v>
      </c>
      <c r="H26" s="65">
        <f>H27+H28</f>
        <v>927640</v>
      </c>
      <c r="I26" s="65">
        <f>I27+I28</f>
        <v>927640</v>
      </c>
      <c r="J26" s="65">
        <f>J27+J28</f>
        <v>523449.56999999995</v>
      </c>
      <c r="K26" s="65">
        <f t="shared" si="3"/>
        <v>151.48492097976285</v>
      </c>
      <c r="L26" s="65">
        <f t="shared" si="4"/>
        <v>56.428093872623002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95">
        <v>343934.75</v>
      </c>
      <c r="H27" s="66">
        <v>923890</v>
      </c>
      <c r="I27" s="66">
        <v>923890</v>
      </c>
      <c r="J27" s="66">
        <v>519482.97</v>
      </c>
      <c r="K27" s="66">
        <f t="shared" si="3"/>
        <v>151.04114079778213</v>
      </c>
      <c r="L27" s="66">
        <f t="shared" si="4"/>
        <v>56.227794434402362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95">
        <v>1610.9099999999999</v>
      </c>
      <c r="H28" s="66">
        <v>3750</v>
      </c>
      <c r="I28" s="66">
        <v>3750</v>
      </c>
      <c r="J28" s="66">
        <v>3966.6</v>
      </c>
      <c r="K28" s="66">
        <f t="shared" si="3"/>
        <v>246.23349535355794</v>
      </c>
      <c r="L28" s="66">
        <f t="shared" si="4"/>
        <v>105.776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9692.85</v>
      </c>
      <c r="H29" s="65">
        <f>H30</f>
        <v>18740</v>
      </c>
      <c r="I29" s="65">
        <f>I30</f>
        <v>18740</v>
      </c>
      <c r="J29" s="65">
        <f>J30</f>
        <v>15469.05</v>
      </c>
      <c r="K29" s="65">
        <f t="shared" si="3"/>
        <v>159.59237995016946</v>
      </c>
      <c r="L29" s="65">
        <f t="shared" si="4"/>
        <v>82.545624332977582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95">
        <v>9692.85</v>
      </c>
      <c r="H30" s="66">
        <v>18740</v>
      </c>
      <c r="I30" s="66">
        <v>18740</v>
      </c>
      <c r="J30" s="66">
        <v>15469.05</v>
      </c>
      <c r="K30" s="66">
        <f t="shared" si="3"/>
        <v>159.59237995016946</v>
      </c>
      <c r="L30" s="66">
        <f t="shared" si="4"/>
        <v>82.545624332977582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54728.060000000005</v>
      </c>
      <c r="H31" s="65">
        <f>H32+H33</f>
        <v>177250</v>
      </c>
      <c r="I31" s="65">
        <f>I32+I33</f>
        <v>177250</v>
      </c>
      <c r="J31" s="65">
        <f>J32+J33</f>
        <v>83408.81</v>
      </c>
      <c r="K31" s="65">
        <f t="shared" si="3"/>
        <v>152.40593216715519</v>
      </c>
      <c r="L31" s="65">
        <f t="shared" si="4"/>
        <v>47.057156558533144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28000</v>
      </c>
      <c r="I32" s="66">
        <v>28000</v>
      </c>
      <c r="J32" s="66">
        <v>0</v>
      </c>
      <c r="K32" s="66" t="e">
        <f t="shared" si="3"/>
        <v>#DIV/0!</v>
      </c>
      <c r="L32" s="66">
        <f t="shared" si="4"/>
        <v>0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95">
        <v>54728.060000000005</v>
      </c>
      <c r="H33" s="66">
        <v>149250</v>
      </c>
      <c r="I33" s="66">
        <v>149250</v>
      </c>
      <c r="J33" s="66">
        <v>83408.81</v>
      </c>
      <c r="K33" s="66">
        <f t="shared" si="3"/>
        <v>152.40593216715519</v>
      </c>
      <c r="L33" s="66">
        <f t="shared" si="4"/>
        <v>55.885299832495811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G35+G39+G45+G55+G57</f>
        <v>77904.180000000008</v>
      </c>
      <c r="H34" s="65">
        <f>H35+H39+H45+H55+H57</f>
        <v>159742</v>
      </c>
      <c r="I34" s="65">
        <f>I35+I39+I45+I55+I57</f>
        <v>159742</v>
      </c>
      <c r="J34" s="65">
        <f>J35+J39+J45+J55+J57</f>
        <v>108456.54000000001</v>
      </c>
      <c r="K34" s="65">
        <f t="shared" si="3"/>
        <v>139.21786995254939</v>
      </c>
      <c r="L34" s="65">
        <f t="shared" si="4"/>
        <v>67.89481789385384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17232.210000000003</v>
      </c>
      <c r="H35" s="65">
        <f>H36+H37+H38</f>
        <v>26219</v>
      </c>
      <c r="I35" s="65">
        <f>I36+I37+I38</f>
        <v>26219</v>
      </c>
      <c r="J35" s="65">
        <f>J36+J37+J38</f>
        <v>18566.400000000001</v>
      </c>
      <c r="K35" s="65">
        <f t="shared" si="3"/>
        <v>107.74241957357762</v>
      </c>
      <c r="L35" s="65">
        <f t="shared" si="4"/>
        <v>70.812769365727149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95">
        <v>1728.22</v>
      </c>
      <c r="H36" s="66">
        <v>3053</v>
      </c>
      <c r="I36" s="66">
        <v>3053</v>
      </c>
      <c r="J36" s="66">
        <v>2140.4</v>
      </c>
      <c r="K36" s="66">
        <f t="shared" si="3"/>
        <v>123.84997280438833</v>
      </c>
      <c r="L36" s="66">
        <f t="shared" si="4"/>
        <v>70.108090402882411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95">
        <v>14825.77</v>
      </c>
      <c r="H37" s="66">
        <v>23000</v>
      </c>
      <c r="I37" s="66">
        <v>23000</v>
      </c>
      <c r="J37" s="66">
        <v>16426</v>
      </c>
      <c r="K37" s="66">
        <f t="shared" si="3"/>
        <v>110.79357092414087</v>
      </c>
      <c r="L37" s="66">
        <f t="shared" si="4"/>
        <v>71.417391304347831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95">
        <v>678.22</v>
      </c>
      <c r="H38" s="66">
        <v>166</v>
      </c>
      <c r="I38" s="66">
        <v>166</v>
      </c>
      <c r="J38" s="66">
        <v>0</v>
      </c>
      <c r="K38" s="66">
        <f t="shared" si="3"/>
        <v>0</v>
      </c>
      <c r="L38" s="66">
        <f t="shared" si="4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13641.67</v>
      </c>
      <c r="H39" s="65">
        <f>H40+H41+H42+H43+H44</f>
        <v>30130</v>
      </c>
      <c r="I39" s="65">
        <f>I40+I41+I42+I43+I44</f>
        <v>30130</v>
      </c>
      <c r="J39" s="65">
        <f>J40+J41+J42+J43+J44</f>
        <v>21289.24</v>
      </c>
      <c r="K39" s="65">
        <f t="shared" si="3"/>
        <v>156.06036504328281</v>
      </c>
      <c r="L39" s="65">
        <f t="shared" si="4"/>
        <v>70.657948888151338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95">
        <v>5540.46</v>
      </c>
      <c r="H40" s="66">
        <v>12398</v>
      </c>
      <c r="I40" s="66">
        <v>12398</v>
      </c>
      <c r="J40" s="66">
        <v>6375.59</v>
      </c>
      <c r="K40" s="66">
        <f t="shared" si="3"/>
        <v>115.07329716305144</v>
      </c>
      <c r="L40" s="66">
        <f t="shared" si="4"/>
        <v>51.424342635909021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95">
        <v>8049.99</v>
      </c>
      <c r="H41" s="66">
        <v>16590</v>
      </c>
      <c r="I41" s="66">
        <v>16590</v>
      </c>
      <c r="J41" s="66">
        <v>14500</v>
      </c>
      <c r="K41" s="66">
        <f t="shared" si="3"/>
        <v>180.12444735956194</v>
      </c>
      <c r="L41" s="66">
        <f t="shared" si="4"/>
        <v>87.402049427365881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95">
        <v>36.22</v>
      </c>
      <c r="H42" s="66">
        <v>398</v>
      </c>
      <c r="I42" s="66">
        <v>398</v>
      </c>
      <c r="J42" s="66">
        <v>44.91</v>
      </c>
      <c r="K42" s="66">
        <f t="shared" si="3"/>
        <v>123.99226946438432</v>
      </c>
      <c r="L42" s="66">
        <f t="shared" si="4"/>
        <v>11.28391959798995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95">
        <v>15</v>
      </c>
      <c r="H43" s="66">
        <v>664</v>
      </c>
      <c r="I43" s="66">
        <v>664</v>
      </c>
      <c r="J43" s="66">
        <v>288.74</v>
      </c>
      <c r="K43" s="66">
        <f t="shared" si="3"/>
        <v>1924.9333333333334</v>
      </c>
      <c r="L43" s="66">
        <f t="shared" si="4"/>
        <v>43.484939759036145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80</v>
      </c>
      <c r="I44" s="66">
        <v>80</v>
      </c>
      <c r="J44" s="66">
        <v>80</v>
      </c>
      <c r="K44" s="66" t="e">
        <f t="shared" si="3"/>
        <v>#DIV/0!</v>
      </c>
      <c r="L44" s="66">
        <f t="shared" si="4"/>
        <v>100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44873.020000000004</v>
      </c>
      <c r="H45" s="65">
        <f>H46+H47+H48+H49+H50+H51+H52+H53+H54</f>
        <v>101601</v>
      </c>
      <c r="I45" s="65">
        <f>I46+I47+I48+I49+I50+I51+I52+I53+I54</f>
        <v>101601</v>
      </c>
      <c r="J45" s="65">
        <f>J46+J47+J48+J49+J50+J51+J52+J53+J54</f>
        <v>68081.87</v>
      </c>
      <c r="K45" s="65">
        <f t="shared" si="3"/>
        <v>151.72116786434253</v>
      </c>
      <c r="L45" s="65">
        <f t="shared" si="4"/>
        <v>67.009055028985941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95">
        <v>6870</v>
      </c>
      <c r="H46" s="66">
        <v>13272</v>
      </c>
      <c r="I46" s="66">
        <v>13272</v>
      </c>
      <c r="J46" s="66">
        <v>7219.8</v>
      </c>
      <c r="K46" s="66">
        <f t="shared" si="3"/>
        <v>105.09170305676857</v>
      </c>
      <c r="L46" s="66">
        <f t="shared" si="4"/>
        <v>54.398734177215189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95">
        <v>0</v>
      </c>
      <c r="H47" s="66">
        <v>2000</v>
      </c>
      <c r="I47" s="66">
        <v>2000</v>
      </c>
      <c r="J47" s="66">
        <v>0</v>
      </c>
      <c r="K47" s="66" t="e">
        <f t="shared" si="3"/>
        <v>#DIV/0!</v>
      </c>
      <c r="L47" s="66">
        <f t="shared" si="4"/>
        <v>0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95">
        <v>1411.03</v>
      </c>
      <c r="H48" s="66">
        <v>1000</v>
      </c>
      <c r="I48" s="66">
        <v>1000</v>
      </c>
      <c r="J48" s="66">
        <v>2460</v>
      </c>
      <c r="K48" s="66">
        <f t="shared" si="3"/>
        <v>174.34072982147794</v>
      </c>
      <c r="L48" s="66">
        <f t="shared" si="4"/>
        <v>246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95">
        <v>1030</v>
      </c>
      <c r="H49" s="66">
        <v>3318</v>
      </c>
      <c r="I49" s="66">
        <v>3318</v>
      </c>
      <c r="J49" s="66">
        <v>2570</v>
      </c>
      <c r="K49" s="66">
        <f t="shared" si="3"/>
        <v>249.51456310679612</v>
      </c>
      <c r="L49" s="66">
        <f t="shared" si="4"/>
        <v>77.456298975286316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95">
        <v>2003.3600000000001</v>
      </c>
      <c r="H50" s="66">
        <v>5000</v>
      </c>
      <c r="I50" s="66">
        <v>5000</v>
      </c>
      <c r="J50" s="66">
        <v>3137.04</v>
      </c>
      <c r="K50" s="66">
        <f t="shared" si="3"/>
        <v>156.58893059659772</v>
      </c>
      <c r="L50" s="66">
        <f t="shared" si="4"/>
        <v>62.7408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1593</v>
      </c>
      <c r="I51" s="66">
        <v>1593</v>
      </c>
      <c r="J51" s="66">
        <v>60</v>
      </c>
      <c r="K51" s="66" t="e">
        <f t="shared" si="3"/>
        <v>#DIV/0!</v>
      </c>
      <c r="L51" s="66">
        <f t="shared" si="4"/>
        <v>3.766478342749529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95">
        <v>33424.910000000003</v>
      </c>
      <c r="H52" s="66">
        <v>75000</v>
      </c>
      <c r="I52" s="66">
        <v>75000</v>
      </c>
      <c r="J52" s="66">
        <v>52522.03</v>
      </c>
      <c r="K52" s="66">
        <f t="shared" si="3"/>
        <v>157.13439467750248</v>
      </c>
      <c r="L52" s="66">
        <f t="shared" si="4"/>
        <v>70.029373333333339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95">
        <v>9.9599999999999991</v>
      </c>
      <c r="H53" s="66">
        <v>20</v>
      </c>
      <c r="I53" s="66">
        <v>20</v>
      </c>
      <c r="J53" s="66">
        <v>73</v>
      </c>
      <c r="K53" s="66">
        <f t="shared" si="3"/>
        <v>732.9317269076306</v>
      </c>
      <c r="L53" s="66">
        <f t="shared" si="4"/>
        <v>365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95">
        <v>123.76</v>
      </c>
      <c r="H54" s="66">
        <v>398</v>
      </c>
      <c r="I54" s="66">
        <v>398</v>
      </c>
      <c r="J54" s="66">
        <v>40</v>
      </c>
      <c r="K54" s="66">
        <f t="shared" si="3"/>
        <v>32.320620555914672</v>
      </c>
      <c r="L54" s="66">
        <f t="shared" si="4"/>
        <v>10.050251256281408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0</v>
      </c>
      <c r="H55" s="65">
        <f>H56</f>
        <v>133</v>
      </c>
      <c r="I55" s="65">
        <f>I56</f>
        <v>133</v>
      </c>
      <c r="J55" s="65">
        <f>J56</f>
        <v>83.96</v>
      </c>
      <c r="K55" s="65" t="e">
        <f t="shared" ref="K55:K77" si="5">(J55*100)/G55</f>
        <v>#DIV/0!</v>
      </c>
      <c r="L55" s="65">
        <f t="shared" ref="L55:L77" si="6">(J55*100)/I55</f>
        <v>63.127819548872182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0</v>
      </c>
      <c r="H56" s="66">
        <v>133</v>
      </c>
      <c r="I56" s="66">
        <v>133</v>
      </c>
      <c r="J56" s="66">
        <v>83.96</v>
      </c>
      <c r="K56" s="66" t="e">
        <f t="shared" si="5"/>
        <v>#DIV/0!</v>
      </c>
      <c r="L56" s="66">
        <f t="shared" si="6"/>
        <v>63.127819548872182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2157.2799999999997</v>
      </c>
      <c r="H57" s="65">
        <f>H58+H59+H60+H61+H62</f>
        <v>1659</v>
      </c>
      <c r="I57" s="65">
        <f>I58+I59+I60+I61+I62</f>
        <v>1659</v>
      </c>
      <c r="J57" s="65">
        <f>J58+J59+J60+J61+J62</f>
        <v>435.07</v>
      </c>
      <c r="K57" s="65">
        <f t="shared" si="5"/>
        <v>20.16752577319588</v>
      </c>
      <c r="L57" s="65">
        <f t="shared" si="6"/>
        <v>26.224834237492466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242.78</v>
      </c>
      <c r="H58" s="66">
        <v>531</v>
      </c>
      <c r="I58" s="66">
        <v>531</v>
      </c>
      <c r="J58" s="66">
        <v>408.53</v>
      </c>
      <c r="K58" s="66">
        <f t="shared" si="5"/>
        <v>168.27168630035422</v>
      </c>
      <c r="L58" s="66">
        <f t="shared" si="6"/>
        <v>76.93596986817326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66</v>
      </c>
      <c r="I59" s="66">
        <v>66</v>
      </c>
      <c r="J59" s="66">
        <v>0</v>
      </c>
      <c r="K59" s="66" t="e">
        <f t="shared" si="5"/>
        <v>#DIV/0!</v>
      </c>
      <c r="L59" s="66">
        <f t="shared" si="6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128</v>
      </c>
      <c r="H60" s="66">
        <v>0</v>
      </c>
      <c r="I60" s="66">
        <v>0</v>
      </c>
      <c r="J60" s="66">
        <v>0</v>
      </c>
      <c r="K60" s="66">
        <f t="shared" si="5"/>
        <v>0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398</v>
      </c>
      <c r="I61" s="66">
        <v>398</v>
      </c>
      <c r="J61" s="66">
        <v>0</v>
      </c>
      <c r="K61" s="66" t="e">
        <f t="shared" si="5"/>
        <v>#DIV/0!</v>
      </c>
      <c r="L61" s="66">
        <f t="shared" si="6"/>
        <v>0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95">
        <v>1786.5</v>
      </c>
      <c r="H62" s="66">
        <v>664</v>
      </c>
      <c r="I62" s="66">
        <v>664</v>
      </c>
      <c r="J62" s="66">
        <v>26.54</v>
      </c>
      <c r="K62" s="66">
        <f t="shared" si="5"/>
        <v>1.4855863420095159</v>
      </c>
      <c r="L62" s="66">
        <f t="shared" si="6"/>
        <v>3.9969879518072289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706.29</v>
      </c>
      <c r="H63" s="65">
        <f>H64+H66</f>
        <v>17326</v>
      </c>
      <c r="I63" s="65">
        <f>I64+I66</f>
        <v>17326</v>
      </c>
      <c r="J63" s="65">
        <f>J64+J66</f>
        <v>1010.8399999999999</v>
      </c>
      <c r="K63" s="65">
        <f t="shared" si="5"/>
        <v>143.11968171714167</v>
      </c>
      <c r="L63" s="65">
        <f t="shared" si="6"/>
        <v>5.8342375620454812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601.29</v>
      </c>
      <c r="H64" s="65">
        <f>H65</f>
        <v>1127</v>
      </c>
      <c r="I64" s="65">
        <f>I65</f>
        <v>1127</v>
      </c>
      <c r="J64" s="65">
        <f>J65</f>
        <v>597.41999999999996</v>
      </c>
      <c r="K64" s="65">
        <f t="shared" si="5"/>
        <v>99.356383774883994</v>
      </c>
      <c r="L64" s="65">
        <f t="shared" si="6"/>
        <v>53.009760425909491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601.29</v>
      </c>
      <c r="H65" s="66">
        <v>1127</v>
      </c>
      <c r="I65" s="66">
        <v>1127</v>
      </c>
      <c r="J65" s="66">
        <v>597.41999999999996</v>
      </c>
      <c r="K65" s="66">
        <f t="shared" si="5"/>
        <v>99.356383774883994</v>
      </c>
      <c r="L65" s="66">
        <f t="shared" si="6"/>
        <v>53.009760425909491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</f>
        <v>105</v>
      </c>
      <c r="H66" s="65">
        <f>H67+H68</f>
        <v>16199</v>
      </c>
      <c r="I66" s="65">
        <f>I67+I68</f>
        <v>16199</v>
      </c>
      <c r="J66" s="65">
        <f>J67+J68</f>
        <v>413.42</v>
      </c>
      <c r="K66" s="65">
        <f t="shared" si="5"/>
        <v>393.73333333333335</v>
      </c>
      <c r="L66" s="65">
        <f t="shared" si="6"/>
        <v>2.5521328477066487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105</v>
      </c>
      <c r="H67" s="66">
        <v>199</v>
      </c>
      <c r="I67" s="66">
        <v>199</v>
      </c>
      <c r="J67" s="66">
        <v>399.26</v>
      </c>
      <c r="K67" s="66">
        <f t="shared" si="5"/>
        <v>380.24761904761903</v>
      </c>
      <c r="L67" s="66">
        <f t="shared" si="6"/>
        <v>200.63316582914572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0</v>
      </c>
      <c r="H68" s="66">
        <v>16000</v>
      </c>
      <c r="I68" s="66">
        <v>16000</v>
      </c>
      <c r="J68" s="66">
        <v>14.16</v>
      </c>
      <c r="K68" s="66" t="e">
        <f t="shared" si="5"/>
        <v>#DIV/0!</v>
      </c>
      <c r="L68" s="66">
        <f t="shared" si="6"/>
        <v>8.8499999999999995E-2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G70+G75</f>
        <v>1499.6599999999999</v>
      </c>
      <c r="H69" s="65">
        <f>H70+H75</f>
        <v>18920</v>
      </c>
      <c r="I69" s="65">
        <f>I70+I75</f>
        <v>18920</v>
      </c>
      <c r="J69" s="65">
        <f>J70+J75</f>
        <v>10589.72</v>
      </c>
      <c r="K69" s="65">
        <f t="shared" si="5"/>
        <v>706.14139204886453</v>
      </c>
      <c r="L69" s="65">
        <f t="shared" si="6"/>
        <v>55.971035940803382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G71+G73</f>
        <v>1499.6599999999999</v>
      </c>
      <c r="H70" s="65">
        <f>H71+H73</f>
        <v>13920</v>
      </c>
      <c r="I70" s="65">
        <f>I71+I73</f>
        <v>13920</v>
      </c>
      <c r="J70" s="65">
        <f>J71+J73</f>
        <v>10589.72</v>
      </c>
      <c r="K70" s="65">
        <f t="shared" si="5"/>
        <v>706.14139204886453</v>
      </c>
      <c r="L70" s="65">
        <f t="shared" si="6"/>
        <v>76.075574712643672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0</v>
      </c>
      <c r="H71" s="65">
        <f>H72</f>
        <v>10000</v>
      </c>
      <c r="I71" s="65">
        <f>I72</f>
        <v>10000</v>
      </c>
      <c r="J71" s="65">
        <f>J72</f>
        <v>8666</v>
      </c>
      <c r="K71" s="65" t="e">
        <f t="shared" si="5"/>
        <v>#DIV/0!</v>
      </c>
      <c r="L71" s="65">
        <f t="shared" si="6"/>
        <v>86.66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10000</v>
      </c>
      <c r="I72" s="66">
        <v>10000</v>
      </c>
      <c r="J72" s="66">
        <v>8666</v>
      </c>
      <c r="K72" s="66" t="e">
        <f t="shared" si="5"/>
        <v>#DIV/0!</v>
      </c>
      <c r="L72" s="66">
        <f t="shared" si="6"/>
        <v>86.66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1499.6599999999999</v>
      </c>
      <c r="H73" s="65">
        <f>H74</f>
        <v>3920</v>
      </c>
      <c r="I73" s="65">
        <f>I74</f>
        <v>3920</v>
      </c>
      <c r="J73" s="65">
        <f>J74</f>
        <v>1923.72</v>
      </c>
      <c r="K73" s="65">
        <f t="shared" si="5"/>
        <v>128.27707613725778</v>
      </c>
      <c r="L73" s="65">
        <f t="shared" si="6"/>
        <v>49.074489795918367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95">
        <v>1499.6599999999999</v>
      </c>
      <c r="H74" s="66">
        <v>3920</v>
      </c>
      <c r="I74" s="66">
        <v>3920</v>
      </c>
      <c r="J74" s="66">
        <v>1923.72</v>
      </c>
      <c r="K74" s="66">
        <f t="shared" si="5"/>
        <v>128.27707613725778</v>
      </c>
      <c r="L74" s="66">
        <f t="shared" si="6"/>
        <v>49.074489795918367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 t="shared" ref="G75:J76" si="7">G76</f>
        <v>0</v>
      </c>
      <c r="H75" s="65">
        <f t="shared" si="7"/>
        <v>5000</v>
      </c>
      <c r="I75" s="65">
        <f t="shared" si="7"/>
        <v>5000</v>
      </c>
      <c r="J75" s="65">
        <f t="shared" si="7"/>
        <v>0</v>
      </c>
      <c r="K75" s="65" t="e">
        <f t="shared" si="5"/>
        <v>#DIV/0!</v>
      </c>
      <c r="L75" s="65">
        <f t="shared" si="6"/>
        <v>0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 t="shared" si="7"/>
        <v>0</v>
      </c>
      <c r="H76" s="65">
        <f t="shared" si="7"/>
        <v>5000</v>
      </c>
      <c r="I76" s="65">
        <f t="shared" si="7"/>
        <v>5000</v>
      </c>
      <c r="J76" s="65">
        <f t="shared" si="7"/>
        <v>0</v>
      </c>
      <c r="K76" s="65" t="e">
        <f t="shared" si="5"/>
        <v>#DIV/0!</v>
      </c>
      <c r="L76" s="65">
        <f t="shared" si="6"/>
        <v>0</v>
      </c>
    </row>
    <row r="77" spans="2:12" x14ac:dyDescent="0.25">
      <c r="B77" s="66"/>
      <c r="C77" s="66"/>
      <c r="D77" s="66"/>
      <c r="E77" s="66" t="s">
        <v>170</v>
      </c>
      <c r="F77" s="66" t="s">
        <v>169</v>
      </c>
      <c r="G77" s="66">
        <v>0</v>
      </c>
      <c r="H77" s="66">
        <v>5000</v>
      </c>
      <c r="I77" s="66">
        <v>5000</v>
      </c>
      <c r="J77" s="66">
        <v>0</v>
      </c>
      <c r="K77" s="66" t="e">
        <f t="shared" si="5"/>
        <v>#DIV/0!</v>
      </c>
      <c r="L77" s="66">
        <f t="shared" si="6"/>
        <v>0</v>
      </c>
    </row>
    <row r="78" spans="2:12" x14ac:dyDescent="0.25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27" sqref="C2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490076.7</v>
      </c>
      <c r="D6" s="71">
        <f>D7+D9</f>
        <v>1319618</v>
      </c>
      <c r="E6" s="71">
        <f>E7+E9</f>
        <v>1319618</v>
      </c>
      <c r="F6" s="71">
        <f>F7+F9</f>
        <v>742384.53</v>
      </c>
      <c r="G6" s="72">
        <f t="shared" ref="G6:G15" si="0">(F6*100)/C6</f>
        <v>151.48333515957808</v>
      </c>
      <c r="H6" s="72">
        <f t="shared" ref="H6:H15" si="1">(F6*100)/E6</f>
        <v>56.257532861782728</v>
      </c>
    </row>
    <row r="7" spans="1:8" x14ac:dyDescent="0.25">
      <c r="A7"/>
      <c r="B7" s="8" t="s">
        <v>171</v>
      </c>
      <c r="C7" s="71">
        <f>C8</f>
        <v>490076.7</v>
      </c>
      <c r="D7" s="71">
        <f>D8</f>
        <v>1319220</v>
      </c>
      <c r="E7" s="71">
        <f>E8</f>
        <v>1319220</v>
      </c>
      <c r="F7" s="71">
        <f>F8</f>
        <v>742187.28</v>
      </c>
      <c r="G7" s="72">
        <f t="shared" si="0"/>
        <v>151.44308635770687</v>
      </c>
      <c r="H7" s="72">
        <f t="shared" si="1"/>
        <v>56.259553372447357</v>
      </c>
    </row>
    <row r="8" spans="1:8" x14ac:dyDescent="0.25">
      <c r="A8"/>
      <c r="B8" s="16" t="s">
        <v>172</v>
      </c>
      <c r="C8" s="73">
        <v>490076.7</v>
      </c>
      <c r="D8" s="73">
        <v>1319220</v>
      </c>
      <c r="E8" s="73">
        <v>1319220</v>
      </c>
      <c r="F8" s="74">
        <v>742187.28</v>
      </c>
      <c r="G8" s="70">
        <f t="shared" si="0"/>
        <v>151.44308635770687</v>
      </c>
      <c r="H8" s="70">
        <f t="shared" si="1"/>
        <v>56.259553372447357</v>
      </c>
    </row>
    <row r="9" spans="1:8" x14ac:dyDescent="0.25">
      <c r="A9"/>
      <c r="B9" s="8" t="s">
        <v>173</v>
      </c>
      <c r="C9" s="71">
        <f>C10</f>
        <v>0</v>
      </c>
      <c r="D9" s="71">
        <f>D10</f>
        <v>398</v>
      </c>
      <c r="E9" s="71">
        <f>E10</f>
        <v>398</v>
      </c>
      <c r="F9" s="71">
        <f>F10</f>
        <v>197.25</v>
      </c>
      <c r="G9" s="72" t="e">
        <f t="shared" si="0"/>
        <v>#DIV/0!</v>
      </c>
      <c r="H9" s="72">
        <f t="shared" si="1"/>
        <v>49.560301507537687</v>
      </c>
    </row>
    <row r="10" spans="1:8" x14ac:dyDescent="0.25">
      <c r="A10"/>
      <c r="B10" s="16" t="s">
        <v>174</v>
      </c>
      <c r="C10" s="73">
        <v>0</v>
      </c>
      <c r="D10" s="73">
        <v>398</v>
      </c>
      <c r="E10" s="73">
        <v>398</v>
      </c>
      <c r="F10" s="74">
        <v>197.25</v>
      </c>
      <c r="G10" s="70" t="e">
        <f t="shared" si="0"/>
        <v>#DIV/0!</v>
      </c>
      <c r="H10" s="70">
        <f t="shared" si="1"/>
        <v>49.560301507537687</v>
      </c>
    </row>
    <row r="11" spans="1:8" x14ac:dyDescent="0.25">
      <c r="B11" s="8" t="s">
        <v>32</v>
      </c>
      <c r="C11" s="75">
        <f>C12+C14</f>
        <v>490076.7</v>
      </c>
      <c r="D11" s="75">
        <f>D12+D14</f>
        <v>1319618</v>
      </c>
      <c r="E11" s="75">
        <f>E12+E14</f>
        <v>1319618</v>
      </c>
      <c r="F11" s="75">
        <f>F12+F14</f>
        <v>742384.53</v>
      </c>
      <c r="G11" s="72">
        <f t="shared" si="0"/>
        <v>151.48333515957808</v>
      </c>
      <c r="H11" s="72">
        <f t="shared" si="1"/>
        <v>56.257532861782728</v>
      </c>
    </row>
    <row r="12" spans="1:8" x14ac:dyDescent="0.25">
      <c r="A12"/>
      <c r="B12" s="8" t="s">
        <v>171</v>
      </c>
      <c r="C12" s="75">
        <f>C13</f>
        <v>490076.7</v>
      </c>
      <c r="D12" s="75">
        <f>D13</f>
        <v>1319220</v>
      </c>
      <c r="E12" s="75">
        <f>E13</f>
        <v>1319220</v>
      </c>
      <c r="F12" s="75">
        <f>F13</f>
        <v>742187.28</v>
      </c>
      <c r="G12" s="72">
        <f t="shared" si="0"/>
        <v>151.44308635770687</v>
      </c>
      <c r="H12" s="72">
        <f t="shared" si="1"/>
        <v>56.259553372447357</v>
      </c>
    </row>
    <row r="13" spans="1:8" x14ac:dyDescent="0.25">
      <c r="A13"/>
      <c r="B13" s="16" t="s">
        <v>172</v>
      </c>
      <c r="C13" s="73">
        <v>490076.7</v>
      </c>
      <c r="D13" s="73">
        <v>1319220</v>
      </c>
      <c r="E13" s="76">
        <v>1319220</v>
      </c>
      <c r="F13" s="74">
        <v>742187.28</v>
      </c>
      <c r="G13" s="70">
        <f t="shared" si="0"/>
        <v>151.44308635770687</v>
      </c>
      <c r="H13" s="70">
        <f t="shared" si="1"/>
        <v>56.259553372447357</v>
      </c>
    </row>
    <row r="14" spans="1:8" x14ac:dyDescent="0.25">
      <c r="A14"/>
      <c r="B14" s="8" t="s">
        <v>173</v>
      </c>
      <c r="C14" s="75">
        <f>C15</f>
        <v>0</v>
      </c>
      <c r="D14" s="75">
        <f>D15</f>
        <v>398</v>
      </c>
      <c r="E14" s="75">
        <f>E15</f>
        <v>398</v>
      </c>
      <c r="F14" s="75">
        <f>F15</f>
        <v>197.25</v>
      </c>
      <c r="G14" s="72" t="e">
        <f t="shared" si="0"/>
        <v>#DIV/0!</v>
      </c>
      <c r="H14" s="72">
        <f t="shared" si="1"/>
        <v>49.560301507537687</v>
      </c>
    </row>
    <row r="15" spans="1:8" x14ac:dyDescent="0.25">
      <c r="A15"/>
      <c r="B15" s="16" t="s">
        <v>174</v>
      </c>
      <c r="C15" s="73">
        <v>0</v>
      </c>
      <c r="D15" s="73">
        <v>398</v>
      </c>
      <c r="E15" s="76">
        <v>398</v>
      </c>
      <c r="F15" s="74">
        <v>197.25</v>
      </c>
      <c r="G15" s="70" t="e">
        <f t="shared" si="0"/>
        <v>#DIV/0!</v>
      </c>
      <c r="H15" s="70">
        <f t="shared" si="1"/>
        <v>49.560301507537687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30" sqref="D3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490076.7</v>
      </c>
      <c r="D6" s="75">
        <f t="shared" si="0"/>
        <v>1319618</v>
      </c>
      <c r="E6" s="75">
        <f t="shared" si="0"/>
        <v>1319618</v>
      </c>
      <c r="F6" s="75">
        <f t="shared" si="0"/>
        <v>742384.53</v>
      </c>
      <c r="G6" s="70">
        <f>(F6*100)/C6</f>
        <v>151.48333515957808</v>
      </c>
      <c r="H6" s="70">
        <f>(F6*100)/E6</f>
        <v>56.257532861782728</v>
      </c>
    </row>
    <row r="7" spans="2:8" x14ac:dyDescent="0.25">
      <c r="B7" s="8" t="s">
        <v>175</v>
      </c>
      <c r="C7" s="75">
        <f t="shared" si="0"/>
        <v>490076.7</v>
      </c>
      <c r="D7" s="75">
        <f t="shared" si="0"/>
        <v>1319618</v>
      </c>
      <c r="E7" s="75">
        <f t="shared" si="0"/>
        <v>1319618</v>
      </c>
      <c r="F7" s="75">
        <f t="shared" si="0"/>
        <v>742384.53</v>
      </c>
      <c r="G7" s="70">
        <f>(F7*100)/C7</f>
        <v>151.48333515957808</v>
      </c>
      <c r="H7" s="70">
        <f>(F7*100)/E7</f>
        <v>56.257532861782728</v>
      </c>
    </row>
    <row r="8" spans="2:8" x14ac:dyDescent="0.25">
      <c r="B8" s="11" t="s">
        <v>176</v>
      </c>
      <c r="C8" s="73">
        <v>490076.7</v>
      </c>
      <c r="D8" s="73">
        <v>1319618</v>
      </c>
      <c r="E8" s="73">
        <v>1319618</v>
      </c>
      <c r="F8" s="74">
        <v>742384.53</v>
      </c>
      <c r="G8" s="70">
        <f>(F8*100)/C8</f>
        <v>151.48333515957808</v>
      </c>
      <c r="H8" s="70">
        <f>(F8*100)/E8</f>
        <v>56.257532861782728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5"/>
  <sheetViews>
    <sheetView tabSelected="1" zoomScaleNormal="100" workbookViewId="0">
      <selection sqref="A1:F8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177</v>
      </c>
      <c r="C1" s="39"/>
    </row>
    <row r="2" spans="1:6" ht="15" customHeight="1" x14ac:dyDescent="0.2">
      <c r="A2" s="41" t="s">
        <v>34</v>
      </c>
      <c r="B2" s="42" t="s">
        <v>178</v>
      </c>
      <c r="C2" s="39"/>
    </row>
    <row r="3" spans="1:6" s="39" customFormat="1" ht="43.5" customHeight="1" x14ac:dyDescent="0.2">
      <c r="A3" s="43" t="s">
        <v>35</v>
      </c>
      <c r="B3" s="37" t="s">
        <v>179</v>
      </c>
    </row>
    <row r="4" spans="1:6" s="39" customFormat="1" x14ac:dyDescent="0.2">
      <c r="A4" s="43" t="s">
        <v>36</v>
      </c>
      <c r="B4" s="44" t="s">
        <v>180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181</v>
      </c>
      <c r="B7" s="46"/>
      <c r="C7" s="77">
        <f>C11</f>
        <v>1319220</v>
      </c>
      <c r="D7" s="77">
        <f>D11</f>
        <v>1319220</v>
      </c>
      <c r="E7" s="77">
        <f>E11</f>
        <v>742187.27999999991</v>
      </c>
      <c r="F7" s="77">
        <f>(E7*100)/D7</f>
        <v>56.259553372447357</v>
      </c>
    </row>
    <row r="8" spans="1:6" x14ac:dyDescent="0.2">
      <c r="A8" s="47" t="s">
        <v>68</v>
      </c>
      <c r="B8" s="46"/>
      <c r="C8" s="77">
        <f>C71</f>
        <v>398</v>
      </c>
      <c r="D8" s="77">
        <f>D71</f>
        <v>398</v>
      </c>
      <c r="E8" s="77">
        <f>E71</f>
        <v>197.25</v>
      </c>
      <c r="F8" s="77">
        <f>(E8*100)/D8</f>
        <v>49.560301507537687</v>
      </c>
    </row>
    <row r="9" spans="1:6" s="57" customFormat="1" x14ac:dyDescent="0.2"/>
    <row r="10" spans="1:6" ht="38.25" x14ac:dyDescent="0.2">
      <c r="A10" s="47" t="s">
        <v>182</v>
      </c>
      <c r="B10" s="47" t="s">
        <v>183</v>
      </c>
      <c r="C10" s="47" t="s">
        <v>43</v>
      </c>
      <c r="D10" s="47" t="s">
        <v>184</v>
      </c>
      <c r="E10" s="47" t="s">
        <v>185</v>
      </c>
      <c r="F10" s="47" t="s">
        <v>186</v>
      </c>
    </row>
    <row r="11" spans="1:6" x14ac:dyDescent="0.2">
      <c r="A11" s="48" t="s">
        <v>181</v>
      </c>
      <c r="B11" s="48" t="s">
        <v>187</v>
      </c>
      <c r="C11" s="78">
        <f>C12+C57</f>
        <v>1319220</v>
      </c>
      <c r="D11" s="78">
        <f>D12+D57</f>
        <v>1319220</v>
      </c>
      <c r="E11" s="78">
        <f>E12+E57</f>
        <v>742187.27999999991</v>
      </c>
      <c r="F11" s="79">
        <f>(E11*100)/D11</f>
        <v>56.259553372447357</v>
      </c>
    </row>
    <row r="12" spans="1:6" x14ac:dyDescent="0.2">
      <c r="A12" s="49" t="s">
        <v>66</v>
      </c>
      <c r="B12" s="50" t="s">
        <v>67</v>
      </c>
      <c r="C12" s="80">
        <f>C13+C22+C51</f>
        <v>1300300</v>
      </c>
      <c r="D12" s="80">
        <f>D13+D22+D51</f>
        <v>1300300</v>
      </c>
      <c r="E12" s="80">
        <f>E13+E22+E51</f>
        <v>731597.55999999994</v>
      </c>
      <c r="F12" s="81">
        <f>(E12*100)/D12</f>
        <v>56.263751441974932</v>
      </c>
    </row>
    <row r="13" spans="1:6" x14ac:dyDescent="0.2">
      <c r="A13" s="51" t="s">
        <v>68</v>
      </c>
      <c r="B13" s="52" t="s">
        <v>69</v>
      </c>
      <c r="C13" s="82">
        <f>C14+C17+C19</f>
        <v>1123630</v>
      </c>
      <c r="D13" s="82">
        <f>D14+D17+D19</f>
        <v>1123630</v>
      </c>
      <c r="E13" s="82">
        <f>E14+E17+E19</f>
        <v>622327.42999999993</v>
      </c>
      <c r="F13" s="81">
        <f>(E13*100)/D13</f>
        <v>55.385440936963235</v>
      </c>
    </row>
    <row r="14" spans="1:6" x14ac:dyDescent="0.2">
      <c r="A14" s="53" t="s">
        <v>70</v>
      </c>
      <c r="B14" s="54" t="s">
        <v>71</v>
      </c>
      <c r="C14" s="83">
        <f>C15+C16</f>
        <v>927640</v>
      </c>
      <c r="D14" s="83">
        <f>D15+D16</f>
        <v>927640</v>
      </c>
      <c r="E14" s="83">
        <f>E15+E16</f>
        <v>523449.56999999995</v>
      </c>
      <c r="F14" s="83">
        <f>(E14*100)/D14</f>
        <v>56.428093872623002</v>
      </c>
    </row>
    <row r="15" spans="1:6" x14ac:dyDescent="0.2">
      <c r="A15" s="55" t="s">
        <v>72</v>
      </c>
      <c r="B15" s="56" t="s">
        <v>73</v>
      </c>
      <c r="C15" s="84">
        <v>923890</v>
      </c>
      <c r="D15" s="84">
        <v>923890</v>
      </c>
      <c r="E15" s="84">
        <v>519482.97</v>
      </c>
      <c r="F15" s="84"/>
    </row>
    <row r="16" spans="1:6" x14ac:dyDescent="0.2">
      <c r="A16" s="55" t="s">
        <v>74</v>
      </c>
      <c r="B16" s="56" t="s">
        <v>75</v>
      </c>
      <c r="C16" s="84">
        <v>3750</v>
      </c>
      <c r="D16" s="84">
        <v>3750</v>
      </c>
      <c r="E16" s="84">
        <v>3966.6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18740</v>
      </c>
      <c r="D17" s="83">
        <f>D18</f>
        <v>18740</v>
      </c>
      <c r="E17" s="83">
        <f>E18</f>
        <v>15469.05</v>
      </c>
      <c r="F17" s="83">
        <f>(E17*100)/D17</f>
        <v>82.545624332977582</v>
      </c>
    </row>
    <row r="18" spans="1:6" x14ac:dyDescent="0.2">
      <c r="A18" s="55" t="s">
        <v>78</v>
      </c>
      <c r="B18" s="56" t="s">
        <v>77</v>
      </c>
      <c r="C18" s="84">
        <v>18740</v>
      </c>
      <c r="D18" s="84">
        <v>18740</v>
      </c>
      <c r="E18" s="84">
        <v>15469.05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177250</v>
      </c>
      <c r="D19" s="83">
        <f>D20+D21</f>
        <v>177250</v>
      </c>
      <c r="E19" s="83">
        <f>E20+E21</f>
        <v>83408.81</v>
      </c>
      <c r="F19" s="83">
        <f>(E19*100)/D19</f>
        <v>47.057156558533144</v>
      </c>
    </row>
    <row r="20" spans="1:6" x14ac:dyDescent="0.2">
      <c r="A20" s="55" t="s">
        <v>81</v>
      </c>
      <c r="B20" s="56" t="s">
        <v>82</v>
      </c>
      <c r="C20" s="84">
        <v>28000</v>
      </c>
      <c r="D20" s="84">
        <v>28000</v>
      </c>
      <c r="E20" s="84">
        <v>0</v>
      </c>
      <c r="F20" s="84"/>
    </row>
    <row r="21" spans="1:6" x14ac:dyDescent="0.2">
      <c r="A21" s="55" t="s">
        <v>83</v>
      </c>
      <c r="B21" s="56" t="s">
        <v>84</v>
      </c>
      <c r="C21" s="84">
        <v>149250</v>
      </c>
      <c r="D21" s="84">
        <v>149250</v>
      </c>
      <c r="E21" s="84">
        <v>83408.81</v>
      </c>
      <c r="F21" s="84"/>
    </row>
    <row r="22" spans="1:6" x14ac:dyDescent="0.2">
      <c r="A22" s="51" t="s">
        <v>85</v>
      </c>
      <c r="B22" s="52" t="s">
        <v>86</v>
      </c>
      <c r="C22" s="82">
        <f>C23+C27+C33+C43+C45</f>
        <v>159344</v>
      </c>
      <c r="D22" s="82">
        <f>D23+D27+D33+D43+D45</f>
        <v>159344</v>
      </c>
      <c r="E22" s="82">
        <f>E23+E27+E33+E43+E45</f>
        <v>108259.29000000001</v>
      </c>
      <c r="F22" s="81">
        <f>(E22*100)/D22</f>
        <v>67.940612762325529</v>
      </c>
    </row>
    <row r="23" spans="1:6" x14ac:dyDescent="0.2">
      <c r="A23" s="53" t="s">
        <v>87</v>
      </c>
      <c r="B23" s="54" t="s">
        <v>88</v>
      </c>
      <c r="C23" s="83">
        <f>C24+C25+C26</f>
        <v>26219</v>
      </c>
      <c r="D23" s="83">
        <f>D24+D25+D26</f>
        <v>26219</v>
      </c>
      <c r="E23" s="83">
        <f>E24+E25+E26</f>
        <v>18566.400000000001</v>
      </c>
      <c r="F23" s="83">
        <f>(E23*100)/D23</f>
        <v>70.812769365727149</v>
      </c>
    </row>
    <row r="24" spans="1:6" x14ac:dyDescent="0.2">
      <c r="A24" s="55" t="s">
        <v>89</v>
      </c>
      <c r="B24" s="56" t="s">
        <v>90</v>
      </c>
      <c r="C24" s="84">
        <v>3053</v>
      </c>
      <c r="D24" s="84">
        <v>3053</v>
      </c>
      <c r="E24" s="84">
        <v>2140.4</v>
      </c>
      <c r="F24" s="84"/>
    </row>
    <row r="25" spans="1:6" ht="25.5" x14ac:dyDescent="0.2">
      <c r="A25" s="55" t="s">
        <v>91</v>
      </c>
      <c r="B25" s="56" t="s">
        <v>92</v>
      </c>
      <c r="C25" s="84">
        <v>23000</v>
      </c>
      <c r="D25" s="84">
        <v>23000</v>
      </c>
      <c r="E25" s="84">
        <v>16426</v>
      </c>
      <c r="F25" s="84"/>
    </row>
    <row r="26" spans="1:6" x14ac:dyDescent="0.2">
      <c r="A26" s="55" t="s">
        <v>93</v>
      </c>
      <c r="B26" s="56" t="s">
        <v>94</v>
      </c>
      <c r="C26" s="84">
        <v>166</v>
      </c>
      <c r="D26" s="84">
        <v>166</v>
      </c>
      <c r="E26" s="84">
        <v>0</v>
      </c>
      <c r="F26" s="84"/>
    </row>
    <row r="27" spans="1:6" x14ac:dyDescent="0.2">
      <c r="A27" s="53" t="s">
        <v>95</v>
      </c>
      <c r="B27" s="54" t="s">
        <v>96</v>
      </c>
      <c r="C27" s="83">
        <f>C28+C29+C30+C31+C32</f>
        <v>29732</v>
      </c>
      <c r="D27" s="83">
        <f>D28+D29+D30+D31+D32</f>
        <v>29732</v>
      </c>
      <c r="E27" s="83">
        <f>E28+E29+E30+E31+E32</f>
        <v>21091.99</v>
      </c>
      <c r="F27" s="83">
        <f>(E27*100)/D27</f>
        <v>70.94036728104399</v>
      </c>
    </row>
    <row r="28" spans="1:6" x14ac:dyDescent="0.2">
      <c r="A28" s="55" t="s">
        <v>97</v>
      </c>
      <c r="B28" s="56" t="s">
        <v>98</v>
      </c>
      <c r="C28" s="84">
        <v>12000</v>
      </c>
      <c r="D28" s="84">
        <v>12000</v>
      </c>
      <c r="E28" s="84">
        <v>6178.34</v>
      </c>
      <c r="F28" s="84"/>
    </row>
    <row r="29" spans="1:6" x14ac:dyDescent="0.2">
      <c r="A29" s="55" t="s">
        <v>99</v>
      </c>
      <c r="B29" s="56" t="s">
        <v>100</v>
      </c>
      <c r="C29" s="84">
        <v>16590</v>
      </c>
      <c r="D29" s="84">
        <v>16590</v>
      </c>
      <c r="E29" s="84">
        <v>14500</v>
      </c>
      <c r="F29" s="84"/>
    </row>
    <row r="30" spans="1:6" x14ac:dyDescent="0.2">
      <c r="A30" s="55" t="s">
        <v>101</v>
      </c>
      <c r="B30" s="56" t="s">
        <v>102</v>
      </c>
      <c r="C30" s="84">
        <v>398</v>
      </c>
      <c r="D30" s="84">
        <v>398</v>
      </c>
      <c r="E30" s="84">
        <v>44.91</v>
      </c>
      <c r="F30" s="84"/>
    </row>
    <row r="31" spans="1:6" x14ac:dyDescent="0.2">
      <c r="A31" s="55" t="s">
        <v>103</v>
      </c>
      <c r="B31" s="56" t="s">
        <v>104</v>
      </c>
      <c r="C31" s="84">
        <v>664</v>
      </c>
      <c r="D31" s="84">
        <v>664</v>
      </c>
      <c r="E31" s="84">
        <v>288.74</v>
      </c>
      <c r="F31" s="84"/>
    </row>
    <row r="32" spans="1:6" x14ac:dyDescent="0.2">
      <c r="A32" s="55" t="s">
        <v>105</v>
      </c>
      <c r="B32" s="56" t="s">
        <v>106</v>
      </c>
      <c r="C32" s="84">
        <v>80</v>
      </c>
      <c r="D32" s="84">
        <v>80</v>
      </c>
      <c r="E32" s="84">
        <v>80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C34+C35+C36+C37+C38+C39+C40+C41+C42</f>
        <v>101601</v>
      </c>
      <c r="D33" s="83">
        <f>D34+D35+D36+D37+D38+D39+D40+D41+D42</f>
        <v>101601</v>
      </c>
      <c r="E33" s="83">
        <f>E34+E35+E36+E37+E38+E39+E40+E41+E42</f>
        <v>68081.87</v>
      </c>
      <c r="F33" s="83">
        <f>(E33*100)/D33</f>
        <v>67.009055028985941</v>
      </c>
    </row>
    <row r="34" spans="1:6" x14ac:dyDescent="0.2">
      <c r="A34" s="55" t="s">
        <v>109</v>
      </c>
      <c r="B34" s="56" t="s">
        <v>110</v>
      </c>
      <c r="C34" s="84">
        <v>13272</v>
      </c>
      <c r="D34" s="84">
        <v>13272</v>
      </c>
      <c r="E34" s="84">
        <v>7219.8</v>
      </c>
      <c r="F34" s="84"/>
    </row>
    <row r="35" spans="1:6" x14ac:dyDescent="0.2">
      <c r="A35" s="55" t="s">
        <v>111</v>
      </c>
      <c r="B35" s="56" t="s">
        <v>112</v>
      </c>
      <c r="C35" s="84">
        <v>2000</v>
      </c>
      <c r="D35" s="84">
        <v>2000</v>
      </c>
      <c r="E35" s="84">
        <v>0</v>
      </c>
      <c r="F35" s="84"/>
    </row>
    <row r="36" spans="1:6" x14ac:dyDescent="0.2">
      <c r="A36" s="55" t="s">
        <v>113</v>
      </c>
      <c r="B36" s="56" t="s">
        <v>114</v>
      </c>
      <c r="C36" s="84">
        <v>1000</v>
      </c>
      <c r="D36" s="84">
        <v>1000</v>
      </c>
      <c r="E36" s="84">
        <v>2460</v>
      </c>
      <c r="F36" s="84"/>
    </row>
    <row r="37" spans="1:6" x14ac:dyDescent="0.2">
      <c r="A37" s="55" t="s">
        <v>115</v>
      </c>
      <c r="B37" s="56" t="s">
        <v>116</v>
      </c>
      <c r="C37" s="84">
        <v>3318</v>
      </c>
      <c r="D37" s="84">
        <v>3318</v>
      </c>
      <c r="E37" s="84">
        <v>2570</v>
      </c>
      <c r="F37" s="84"/>
    </row>
    <row r="38" spans="1:6" x14ac:dyDescent="0.2">
      <c r="A38" s="55" t="s">
        <v>117</v>
      </c>
      <c r="B38" s="56" t="s">
        <v>118</v>
      </c>
      <c r="C38" s="84">
        <v>5000</v>
      </c>
      <c r="D38" s="84">
        <v>5000</v>
      </c>
      <c r="E38" s="84">
        <v>3137.04</v>
      </c>
      <c r="F38" s="84"/>
    </row>
    <row r="39" spans="1:6" x14ac:dyDescent="0.2">
      <c r="A39" s="55" t="s">
        <v>119</v>
      </c>
      <c r="B39" s="56" t="s">
        <v>120</v>
      </c>
      <c r="C39" s="84">
        <v>1593</v>
      </c>
      <c r="D39" s="84">
        <v>1593</v>
      </c>
      <c r="E39" s="84">
        <v>60</v>
      </c>
      <c r="F39" s="84"/>
    </row>
    <row r="40" spans="1:6" x14ac:dyDescent="0.2">
      <c r="A40" s="55" t="s">
        <v>121</v>
      </c>
      <c r="B40" s="56" t="s">
        <v>122</v>
      </c>
      <c r="C40" s="84">
        <v>75000</v>
      </c>
      <c r="D40" s="84">
        <v>75000</v>
      </c>
      <c r="E40" s="84">
        <v>52522.03</v>
      </c>
      <c r="F40" s="84"/>
    </row>
    <row r="41" spans="1:6" x14ac:dyDescent="0.2">
      <c r="A41" s="55" t="s">
        <v>123</v>
      </c>
      <c r="B41" s="56" t="s">
        <v>124</v>
      </c>
      <c r="C41" s="84">
        <v>20</v>
      </c>
      <c r="D41" s="84">
        <v>20</v>
      </c>
      <c r="E41" s="84">
        <v>73</v>
      </c>
      <c r="F41" s="84"/>
    </row>
    <row r="42" spans="1:6" x14ac:dyDescent="0.2">
      <c r="A42" s="55" t="s">
        <v>125</v>
      </c>
      <c r="B42" s="56" t="s">
        <v>126</v>
      </c>
      <c r="C42" s="84">
        <v>398</v>
      </c>
      <c r="D42" s="84">
        <v>398</v>
      </c>
      <c r="E42" s="84">
        <v>40</v>
      </c>
      <c r="F42" s="84"/>
    </row>
    <row r="43" spans="1:6" x14ac:dyDescent="0.2">
      <c r="A43" s="53" t="s">
        <v>127</v>
      </c>
      <c r="B43" s="54" t="s">
        <v>128</v>
      </c>
      <c r="C43" s="83">
        <f>C44</f>
        <v>133</v>
      </c>
      <c r="D43" s="83">
        <f>D44</f>
        <v>133</v>
      </c>
      <c r="E43" s="83">
        <f>E44</f>
        <v>83.96</v>
      </c>
      <c r="F43" s="83">
        <f>(E43*100)/D43</f>
        <v>63.127819548872182</v>
      </c>
    </row>
    <row r="44" spans="1:6" ht="25.5" x14ac:dyDescent="0.2">
      <c r="A44" s="55" t="s">
        <v>129</v>
      </c>
      <c r="B44" s="56" t="s">
        <v>130</v>
      </c>
      <c r="C44" s="84">
        <v>133</v>
      </c>
      <c r="D44" s="84">
        <v>133</v>
      </c>
      <c r="E44" s="84">
        <v>83.96</v>
      </c>
      <c r="F44" s="84"/>
    </row>
    <row r="45" spans="1:6" x14ac:dyDescent="0.2">
      <c r="A45" s="53" t="s">
        <v>131</v>
      </c>
      <c r="B45" s="54" t="s">
        <v>132</v>
      </c>
      <c r="C45" s="83">
        <f>C46+C47+C48+C49+C50</f>
        <v>1659</v>
      </c>
      <c r="D45" s="83">
        <f>D46+D47+D48+D49+D50</f>
        <v>1659</v>
      </c>
      <c r="E45" s="83">
        <f>E46+E47+E48+E49+E50</f>
        <v>435.07</v>
      </c>
      <c r="F45" s="83">
        <f>(E45*100)/D45</f>
        <v>26.224834237492466</v>
      </c>
    </row>
    <row r="46" spans="1:6" x14ac:dyDescent="0.2">
      <c r="A46" s="55" t="s">
        <v>133</v>
      </c>
      <c r="B46" s="56" t="s">
        <v>134</v>
      </c>
      <c r="C46" s="84">
        <v>531</v>
      </c>
      <c r="D46" s="84">
        <v>531</v>
      </c>
      <c r="E46" s="84">
        <v>408.53</v>
      </c>
      <c r="F46" s="84"/>
    </row>
    <row r="47" spans="1:6" x14ac:dyDescent="0.2">
      <c r="A47" s="55" t="s">
        <v>135</v>
      </c>
      <c r="B47" s="56" t="s">
        <v>136</v>
      </c>
      <c r="C47" s="84">
        <v>66</v>
      </c>
      <c r="D47" s="84">
        <v>66</v>
      </c>
      <c r="E47" s="84">
        <v>0</v>
      </c>
      <c r="F47" s="84"/>
    </row>
    <row r="48" spans="1:6" x14ac:dyDescent="0.2">
      <c r="A48" s="55" t="s">
        <v>137</v>
      </c>
      <c r="B48" s="56" t="s">
        <v>138</v>
      </c>
      <c r="C48" s="84">
        <v>0</v>
      </c>
      <c r="D48" s="84">
        <v>0</v>
      </c>
      <c r="E48" s="84">
        <v>0</v>
      </c>
      <c r="F48" s="84"/>
    </row>
    <row r="49" spans="1:6" x14ac:dyDescent="0.2">
      <c r="A49" s="55" t="s">
        <v>139</v>
      </c>
      <c r="B49" s="56" t="s">
        <v>140</v>
      </c>
      <c r="C49" s="84">
        <v>398</v>
      </c>
      <c r="D49" s="84">
        <v>398</v>
      </c>
      <c r="E49" s="84">
        <v>0</v>
      </c>
      <c r="F49" s="84"/>
    </row>
    <row r="50" spans="1:6" x14ac:dyDescent="0.2">
      <c r="A50" s="55" t="s">
        <v>141</v>
      </c>
      <c r="B50" s="56" t="s">
        <v>132</v>
      </c>
      <c r="C50" s="84">
        <v>664</v>
      </c>
      <c r="D50" s="84">
        <v>664</v>
      </c>
      <c r="E50" s="84">
        <v>26.54</v>
      </c>
      <c r="F50" s="84"/>
    </row>
    <row r="51" spans="1:6" x14ac:dyDescent="0.2">
      <c r="A51" s="51" t="s">
        <v>142</v>
      </c>
      <c r="B51" s="52" t="s">
        <v>143</v>
      </c>
      <c r="C51" s="82">
        <f>C52+C54</f>
        <v>17326</v>
      </c>
      <c r="D51" s="82">
        <f>D52+D54</f>
        <v>17326</v>
      </c>
      <c r="E51" s="82">
        <f>E52+E54</f>
        <v>1010.8399999999999</v>
      </c>
      <c r="F51" s="81">
        <f>(E51*100)/D51</f>
        <v>5.8342375620454812</v>
      </c>
    </row>
    <row r="52" spans="1:6" x14ac:dyDescent="0.2">
      <c r="A52" s="53" t="s">
        <v>144</v>
      </c>
      <c r="B52" s="54" t="s">
        <v>145</v>
      </c>
      <c r="C52" s="83">
        <f>C53</f>
        <v>1127</v>
      </c>
      <c r="D52" s="83">
        <f>D53</f>
        <v>1127</v>
      </c>
      <c r="E52" s="83">
        <f>E53</f>
        <v>597.41999999999996</v>
      </c>
      <c r="F52" s="83">
        <f>(E52*100)/D52</f>
        <v>53.009760425909491</v>
      </c>
    </row>
    <row r="53" spans="1:6" ht="25.5" x14ac:dyDescent="0.2">
      <c r="A53" s="55" t="s">
        <v>146</v>
      </c>
      <c r="B53" s="56" t="s">
        <v>147</v>
      </c>
      <c r="C53" s="84">
        <v>1127</v>
      </c>
      <c r="D53" s="84">
        <v>1127</v>
      </c>
      <c r="E53" s="84">
        <v>597.41999999999996</v>
      </c>
      <c r="F53" s="84"/>
    </row>
    <row r="54" spans="1:6" x14ac:dyDescent="0.2">
      <c r="A54" s="53" t="s">
        <v>148</v>
      </c>
      <c r="B54" s="54" t="s">
        <v>149</v>
      </c>
      <c r="C54" s="83">
        <f>C55+C56</f>
        <v>16199</v>
      </c>
      <c r="D54" s="83">
        <f>D55+D56</f>
        <v>16199</v>
      </c>
      <c r="E54" s="83">
        <f>E55+E56</f>
        <v>413.42</v>
      </c>
      <c r="F54" s="83">
        <f>(E54*100)/D54</f>
        <v>2.5521328477066487</v>
      </c>
    </row>
    <row r="55" spans="1:6" x14ac:dyDescent="0.2">
      <c r="A55" s="55" t="s">
        <v>150</v>
      </c>
      <c r="B55" s="56" t="s">
        <v>151</v>
      </c>
      <c r="C55" s="84">
        <v>199</v>
      </c>
      <c r="D55" s="84">
        <v>199</v>
      </c>
      <c r="E55" s="84">
        <v>399.26</v>
      </c>
      <c r="F55" s="84"/>
    </row>
    <row r="56" spans="1:6" x14ac:dyDescent="0.2">
      <c r="A56" s="55" t="s">
        <v>152</v>
      </c>
      <c r="B56" s="56" t="s">
        <v>153</v>
      </c>
      <c r="C56" s="84">
        <v>16000</v>
      </c>
      <c r="D56" s="84">
        <v>16000</v>
      </c>
      <c r="E56" s="84">
        <v>14.16</v>
      </c>
      <c r="F56" s="84"/>
    </row>
    <row r="57" spans="1:6" x14ac:dyDescent="0.2">
      <c r="A57" s="49" t="s">
        <v>154</v>
      </c>
      <c r="B57" s="50" t="s">
        <v>155</v>
      </c>
      <c r="C57" s="80">
        <f>C58+C63</f>
        <v>18920</v>
      </c>
      <c r="D57" s="80">
        <f>D58+D63</f>
        <v>18920</v>
      </c>
      <c r="E57" s="80">
        <f>E58+E63</f>
        <v>10589.72</v>
      </c>
      <c r="F57" s="81">
        <f>(E57*100)/D57</f>
        <v>55.971035940803382</v>
      </c>
    </row>
    <row r="58" spans="1:6" x14ac:dyDescent="0.2">
      <c r="A58" s="51" t="s">
        <v>156</v>
      </c>
      <c r="B58" s="52" t="s">
        <v>157</v>
      </c>
      <c r="C58" s="82">
        <f>C59+C61</f>
        <v>13920</v>
      </c>
      <c r="D58" s="82">
        <f>D59+D61</f>
        <v>13920</v>
      </c>
      <c r="E58" s="82">
        <f>E59+E61</f>
        <v>10589.72</v>
      </c>
      <c r="F58" s="81">
        <f>(E58*100)/D58</f>
        <v>76.075574712643672</v>
      </c>
    </row>
    <row r="59" spans="1:6" x14ac:dyDescent="0.2">
      <c r="A59" s="53" t="s">
        <v>158</v>
      </c>
      <c r="B59" s="54" t="s">
        <v>159</v>
      </c>
      <c r="C59" s="83">
        <f>C60</f>
        <v>10000</v>
      </c>
      <c r="D59" s="83">
        <f>D60</f>
        <v>10000</v>
      </c>
      <c r="E59" s="83">
        <f>E60</f>
        <v>8666</v>
      </c>
      <c r="F59" s="83">
        <f>(E59*100)/D59</f>
        <v>86.66</v>
      </c>
    </row>
    <row r="60" spans="1:6" x14ac:dyDescent="0.2">
      <c r="A60" s="55" t="s">
        <v>160</v>
      </c>
      <c r="B60" s="56" t="s">
        <v>161</v>
      </c>
      <c r="C60" s="84">
        <v>10000</v>
      </c>
      <c r="D60" s="84">
        <v>10000</v>
      </c>
      <c r="E60" s="84">
        <v>8666</v>
      </c>
      <c r="F60" s="84"/>
    </row>
    <row r="61" spans="1:6" x14ac:dyDescent="0.2">
      <c r="A61" s="53" t="s">
        <v>162</v>
      </c>
      <c r="B61" s="54" t="s">
        <v>163</v>
      </c>
      <c r="C61" s="83">
        <f>C62</f>
        <v>3920</v>
      </c>
      <c r="D61" s="83">
        <f>D62</f>
        <v>3920</v>
      </c>
      <c r="E61" s="83">
        <f>E62</f>
        <v>1923.72</v>
      </c>
      <c r="F61" s="83">
        <f>(E61*100)/D61</f>
        <v>49.074489795918367</v>
      </c>
    </row>
    <row r="62" spans="1:6" x14ac:dyDescent="0.2">
      <c r="A62" s="55" t="s">
        <v>164</v>
      </c>
      <c r="B62" s="56" t="s">
        <v>165</v>
      </c>
      <c r="C62" s="84">
        <v>3920</v>
      </c>
      <c r="D62" s="84">
        <v>3920</v>
      </c>
      <c r="E62" s="84">
        <v>1923.72</v>
      </c>
      <c r="F62" s="84"/>
    </row>
    <row r="63" spans="1:6" x14ac:dyDescent="0.2">
      <c r="A63" s="51" t="s">
        <v>166</v>
      </c>
      <c r="B63" s="52" t="s">
        <v>167</v>
      </c>
      <c r="C63" s="82">
        <f t="shared" ref="C63:E64" si="0">C64</f>
        <v>5000</v>
      </c>
      <c r="D63" s="82">
        <f t="shared" si="0"/>
        <v>5000</v>
      </c>
      <c r="E63" s="82">
        <f t="shared" si="0"/>
        <v>0</v>
      </c>
      <c r="F63" s="81">
        <f>(E63*100)/D63</f>
        <v>0</v>
      </c>
    </row>
    <row r="64" spans="1:6" ht="25.5" x14ac:dyDescent="0.2">
      <c r="A64" s="53" t="s">
        <v>168</v>
      </c>
      <c r="B64" s="54" t="s">
        <v>169</v>
      </c>
      <c r="C64" s="83">
        <f t="shared" si="0"/>
        <v>5000</v>
      </c>
      <c r="D64" s="83">
        <f t="shared" si="0"/>
        <v>5000</v>
      </c>
      <c r="E64" s="83">
        <f t="shared" si="0"/>
        <v>0</v>
      </c>
      <c r="F64" s="83">
        <f>(E64*100)/D64</f>
        <v>0</v>
      </c>
    </row>
    <row r="65" spans="1:6" x14ac:dyDescent="0.2">
      <c r="A65" s="55" t="s">
        <v>170</v>
      </c>
      <c r="B65" s="56" t="s">
        <v>169</v>
      </c>
      <c r="C65" s="84">
        <v>5000</v>
      </c>
      <c r="D65" s="84">
        <v>5000</v>
      </c>
      <c r="E65" s="84">
        <v>0</v>
      </c>
      <c r="F65" s="84"/>
    </row>
    <row r="66" spans="1:6" x14ac:dyDescent="0.2">
      <c r="A66" s="49" t="s">
        <v>50</v>
      </c>
      <c r="B66" s="50" t="s">
        <v>51</v>
      </c>
      <c r="C66" s="80">
        <f t="shared" ref="C66:E67" si="1">C67</f>
        <v>1319220</v>
      </c>
      <c r="D66" s="80">
        <f t="shared" si="1"/>
        <v>1319220</v>
      </c>
      <c r="E66" s="80">
        <f t="shared" si="1"/>
        <v>742187.28</v>
      </c>
      <c r="F66" s="81">
        <f>(E66*100)/D66</f>
        <v>56.259553372447357</v>
      </c>
    </row>
    <row r="67" spans="1:6" x14ac:dyDescent="0.2">
      <c r="A67" s="51" t="s">
        <v>58</v>
      </c>
      <c r="B67" s="52" t="s">
        <v>59</v>
      </c>
      <c r="C67" s="82">
        <f t="shared" si="1"/>
        <v>1319220</v>
      </c>
      <c r="D67" s="82">
        <f t="shared" si="1"/>
        <v>1319220</v>
      </c>
      <c r="E67" s="82">
        <f t="shared" si="1"/>
        <v>742187.28</v>
      </c>
      <c r="F67" s="81">
        <f>(E67*100)/D67</f>
        <v>56.259553372447357</v>
      </c>
    </row>
    <row r="68" spans="1:6" ht="25.5" x14ac:dyDescent="0.2">
      <c r="A68" s="53" t="s">
        <v>60</v>
      </c>
      <c r="B68" s="54" t="s">
        <v>61</v>
      </c>
      <c r="C68" s="83">
        <f>C69+C70</f>
        <v>1319220</v>
      </c>
      <c r="D68" s="83">
        <f>D69+D70</f>
        <v>1319220</v>
      </c>
      <c r="E68" s="83">
        <f>E69+E70</f>
        <v>742187.28</v>
      </c>
      <c r="F68" s="83">
        <f>(E68*100)/D68</f>
        <v>56.259553372447357</v>
      </c>
    </row>
    <row r="69" spans="1:6" x14ac:dyDescent="0.2">
      <c r="A69" s="55" t="s">
        <v>62</v>
      </c>
      <c r="B69" s="56" t="s">
        <v>63</v>
      </c>
      <c r="C69" s="84">
        <v>1300300</v>
      </c>
      <c r="D69" s="84">
        <v>1300300</v>
      </c>
      <c r="E69" s="84">
        <v>731597.56</v>
      </c>
      <c r="F69" s="84"/>
    </row>
    <row r="70" spans="1:6" ht="25.5" x14ac:dyDescent="0.2">
      <c r="A70" s="55" t="s">
        <v>64</v>
      </c>
      <c r="B70" s="56" t="s">
        <v>65</v>
      </c>
      <c r="C70" s="84">
        <v>18920</v>
      </c>
      <c r="D70" s="84">
        <v>18920</v>
      </c>
      <c r="E70" s="84">
        <v>10589.72</v>
      </c>
      <c r="F70" s="84"/>
    </row>
    <row r="71" spans="1:6" x14ac:dyDescent="0.2">
      <c r="A71" s="48" t="s">
        <v>68</v>
      </c>
      <c r="B71" s="48" t="s">
        <v>188</v>
      </c>
      <c r="C71" s="78">
        <f t="shared" ref="C71:E74" si="2">C72</f>
        <v>398</v>
      </c>
      <c r="D71" s="78">
        <f t="shared" si="2"/>
        <v>398</v>
      </c>
      <c r="E71" s="78">
        <f t="shared" si="2"/>
        <v>197.25</v>
      </c>
      <c r="F71" s="79">
        <f>(E71*100)/D71</f>
        <v>49.560301507537687</v>
      </c>
    </row>
    <row r="72" spans="1:6" x14ac:dyDescent="0.2">
      <c r="A72" s="49" t="s">
        <v>66</v>
      </c>
      <c r="B72" s="50" t="s">
        <v>67</v>
      </c>
      <c r="C72" s="80">
        <f t="shared" si="2"/>
        <v>398</v>
      </c>
      <c r="D72" s="80">
        <f t="shared" si="2"/>
        <v>398</v>
      </c>
      <c r="E72" s="80">
        <f t="shared" si="2"/>
        <v>197.25</v>
      </c>
      <c r="F72" s="81">
        <f>(E72*100)/D72</f>
        <v>49.560301507537687</v>
      </c>
    </row>
    <row r="73" spans="1:6" x14ac:dyDescent="0.2">
      <c r="A73" s="51" t="s">
        <v>85</v>
      </c>
      <c r="B73" s="52" t="s">
        <v>86</v>
      </c>
      <c r="C73" s="82">
        <f t="shared" si="2"/>
        <v>398</v>
      </c>
      <c r="D73" s="82">
        <f t="shared" si="2"/>
        <v>398</v>
      </c>
      <c r="E73" s="82">
        <f t="shared" si="2"/>
        <v>197.25</v>
      </c>
      <c r="F73" s="81">
        <f>(E73*100)/D73</f>
        <v>49.560301507537687</v>
      </c>
    </row>
    <row r="74" spans="1:6" x14ac:dyDescent="0.2">
      <c r="A74" s="53" t="s">
        <v>95</v>
      </c>
      <c r="B74" s="54" t="s">
        <v>96</v>
      </c>
      <c r="C74" s="83">
        <f t="shared" si="2"/>
        <v>398</v>
      </c>
      <c r="D74" s="83">
        <f t="shared" si="2"/>
        <v>398</v>
      </c>
      <c r="E74" s="83">
        <f t="shared" si="2"/>
        <v>197.25</v>
      </c>
      <c r="F74" s="83">
        <f>(E74*100)/D74</f>
        <v>49.560301507537687</v>
      </c>
    </row>
    <row r="75" spans="1:6" x14ac:dyDescent="0.2">
      <c r="A75" s="55" t="s">
        <v>97</v>
      </c>
      <c r="B75" s="56" t="s">
        <v>98</v>
      </c>
      <c r="C75" s="84">
        <v>398</v>
      </c>
      <c r="D75" s="84">
        <v>398</v>
      </c>
      <c r="E75" s="84">
        <v>197.25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398</v>
      </c>
      <c r="D76" s="80">
        <f t="shared" si="3"/>
        <v>398</v>
      </c>
      <c r="E76" s="80">
        <f t="shared" si="3"/>
        <v>197.25</v>
      </c>
      <c r="F76" s="81">
        <f>(E76*100)/D76</f>
        <v>49.560301507537687</v>
      </c>
    </row>
    <row r="77" spans="1:6" x14ac:dyDescent="0.2">
      <c r="A77" s="51" t="s">
        <v>52</v>
      </c>
      <c r="B77" s="52" t="s">
        <v>53</v>
      </c>
      <c r="C77" s="82">
        <f t="shared" si="3"/>
        <v>398</v>
      </c>
      <c r="D77" s="82">
        <f t="shared" si="3"/>
        <v>398</v>
      </c>
      <c r="E77" s="82">
        <f t="shared" si="3"/>
        <v>197.25</v>
      </c>
      <c r="F77" s="81">
        <f>(E77*100)/D77</f>
        <v>49.560301507537687</v>
      </c>
    </row>
    <row r="78" spans="1:6" x14ac:dyDescent="0.2">
      <c r="A78" s="53" t="s">
        <v>54</v>
      </c>
      <c r="B78" s="54" t="s">
        <v>55</v>
      </c>
      <c r="C78" s="83">
        <f t="shared" si="3"/>
        <v>398</v>
      </c>
      <c r="D78" s="83">
        <f t="shared" si="3"/>
        <v>398</v>
      </c>
      <c r="E78" s="83">
        <f t="shared" si="3"/>
        <v>197.25</v>
      </c>
      <c r="F78" s="83">
        <f>(E78*100)/D78</f>
        <v>49.560301507537687</v>
      </c>
    </row>
    <row r="79" spans="1:6" x14ac:dyDescent="0.2">
      <c r="A79" s="55" t="s">
        <v>56</v>
      </c>
      <c r="B79" s="56" t="s">
        <v>57</v>
      </c>
      <c r="C79" s="84">
        <v>398</v>
      </c>
      <c r="D79" s="84">
        <v>398</v>
      </c>
      <c r="E79" s="84">
        <v>197.25</v>
      </c>
      <c r="F79" s="84"/>
    </row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2024-07-17T12:28:21Z</cp:lastPrinted>
  <dcterms:created xsi:type="dcterms:W3CDTF">2022-08-12T12:51:27Z</dcterms:created>
  <dcterms:modified xsi:type="dcterms:W3CDTF">2024-07-17T12:28:34Z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