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kolar\Documents\JADRANKA ŽDO\ADMINISTRATOR WEB-a\ŽDO SISAK\2025\"/>
    </mc:Choice>
  </mc:AlternateContent>
  <xr:revisionPtr revIDLastSave="0" documentId="8_{330C164A-7523-432F-B0E1-6328F9492111}" xr6:coauthVersionLast="47" xr6:coauthVersionMax="47" xr10:uidLastSave="{00000000-0000-0000-0000-000000000000}"/>
  <bookViews>
    <workbookView xWindow="-120" yWindow="-120" windowWidth="29040" windowHeight="15840" tabRatio="825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rashoda'!$B$1:$L$77</definedName>
    <definedName name="_xlnm.Print_Area" localSheetId="6">'Posebni dio'!$A$1:$F$75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6" i="3"/>
  <c r="K76" i="3"/>
  <c r="L75" i="3"/>
  <c r="K75" i="3"/>
  <c r="J75" i="3"/>
  <c r="I75" i="3"/>
  <c r="H75" i="3"/>
  <c r="G75" i="3"/>
  <c r="L74" i="3"/>
  <c r="K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L60" i="3"/>
  <c r="K60" i="3"/>
  <c r="J60" i="3"/>
  <c r="I60" i="3"/>
  <c r="H60" i="3"/>
  <c r="G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<sst xmlns="http://schemas.openxmlformats.org/spreadsheetml/2006/main" count="390" uniqueCount="190">
  <si>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</si>
  <si>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</si>
  <si>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</si>
  <si>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</si>
  <si>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</si>
  <si>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</si>
  <si>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</si>
  <si>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</si>
  <si>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</si>
  <si>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</si>
  <si>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</si>
  <si>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</si>
  <si>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</si>
  <si>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</si>
  <si>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</si>
  <si>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</si>
  <si>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</si>
  <si>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</si>
  <si>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</si>
  <si>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</si>
  <si>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</si>
  <si>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</si>
  <si>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</si>
  <si>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</si>
  <si>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</si>
  <si>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</si>
  <si>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</si>
  <si>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</si>
  <si>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</si>
  <si>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</si>
  <si>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</si>
  <si>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</si>
  <si>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</si>
  <si>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</si>
  <si>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</si>
  <si>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</si>
  <si>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</si>
  <si>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</si>
  <si>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</si>
  <si>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</si>
  <si>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</si>
  <si>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</si>
  <si>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</si>
  <si>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</si>
  <si>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</si>
  <si>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</si>
  <si>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</si>
  <si>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</si>
  <si>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</si>
  <si>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</si>
  <si>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</si>
  <si>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</si>
  <si>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</si>
  <si>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</si>
  <si>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</si>
  <si>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</si>
  <si>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</si>
  <si>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</si>
  <si>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</si>
  <si>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</si>
  <si>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</si>
  <si>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</si>
  <si>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</si>
  <si>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</si>
  <si>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</si>
  <si>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</si>
  <si>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</si>
  <si>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</si>
  <si>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</si>
  <si>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</si>
  <si>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</si>
  <si>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</si>
  <si>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</si>
  <si>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</si>
  <si>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</si>
  <si>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</si>
  <si>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</si>
  <si>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</si>
  <si>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</si>
  <si>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</si>
  <si>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</si>
  <si>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</si>
  <si>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</si>
  <si>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</si>
  <si>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</si>
  <si>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</si>
  <si>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</si>
  <si>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</si>
  <si>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</si>
  <si>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</si>
  <si>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</si>
  <si>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</si>
  <si>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</si>
  <si>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</si>
  <si>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</si>
  <si>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</si>
  <si>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</si>
  <si>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</si>
  <si>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</si>
  <si>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</si>
  <si>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</si>
  <si>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</si>
  <si>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</si>
  <si>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</si>
  <si>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</si>
  <si>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</si>
  <si>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</si>
  <si>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</si>
  <si>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</si>
  <si>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</si>
  <si>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</si>
  <si>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</si>
  <si>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</si>
  <si>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</si>
  <si>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</si>
  <si>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</si>
  <si>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</si>
  <si>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</si>
  <si>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</si>
  <si>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</si>
  <si>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</si>
  <si>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</si>
  <si>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</si>
  <si>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</si>
  <si>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</si>
  <si>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</si>
  <si>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</si>
  <si>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</si>
  <si>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</si>
  <si>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</si>
  <si>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</si>
  <si>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</si>
  <si>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</si>
  <si>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</si>
  <si>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</si>
  <si>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</si>
  <si>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</si>
  <si>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</si>
  <si>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</si>
  <si>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</si>
  <si>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</si>
  <si>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</si>
  <si>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</si>
  <si>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</si>
  <si>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</si>
  <si>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</si>
  <si>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</si>
  <si>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</si>
  <si>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</si>
  <si>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</si>
  <si>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</si>
  <si>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</si>
  <si>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</si>
  <si>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</si>
  <si>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</si>
  <si>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</si>
  <si>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</si>
  <si>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</si>
  <si>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</si>
  <si>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</si>
  <si>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</si>
  <si>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</si>
  <si>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</si>
  <si>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</si>
  <si>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</si>
  <si>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</si>
  <si>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</si>
  <si>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</si>
  <si>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</si>
  <si>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</si>
  <si>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</si>
  <si>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</si>
  <si>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</si>
  <si>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</si>
  <si>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</si>
  <si>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</si>
  <si>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</si>
  <si>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</si>
  <si>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</si>
  <si>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75 Županijska državna odvjetništva</t>
  </si>
  <si>
    <t>3662 SISAK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</si>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</sst>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728573.94</v>
      </c>
      <c r="H10" s="86">
        <v>805759</v>
      </c>
      <c r="I10" s="86">
        <v>1003870.66</v>
      </c>
      <c r="J10" s="86">
        <v>1003782.12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728573.94</v>
      </c>
      <c r="H12" s="87">
        <f t="shared" ref="H12:J12" si="0">H10+H11</f>
        <v>805759</v>
      </c>
      <c r="I12" s="87">
        <f t="shared" si="0"/>
        <v>1003870.66</v>
      </c>
      <c r="J12" s="87">
        <f t="shared" si="0"/>
        <v>1003782.12</v>
      </c>
      <c r="K12" s="88">
        <f>J12/G12*100</f>
        <v>137.77354155708599</v>
      </c>
      <c r="L12" s="88">
        <f>J12/I12*100</f>
        <v>99.991180138684399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724747.54</v>
      </c>
      <c r="H13" s="86">
        <v>800159</v>
      </c>
      <c r="I13" s="86">
        <v>993670.66</v>
      </c>
      <c r="J13" s="86">
        <v>993824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3826.4</v>
      </c>
      <c r="H14" s="86">
        <v>5600</v>
      </c>
      <c r="I14" s="86">
        <v>10200</v>
      </c>
      <c r="J14" s="86">
        <v>9958.1200000000008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728573.94000000006</v>
      </c>
      <c r="H15" s="87">
        <f t="shared" ref="H15:J15" si="1">H13+H14</f>
        <v>805759</v>
      </c>
      <c r="I15" s="87">
        <f t="shared" si="1"/>
        <v>1003870.66</v>
      </c>
      <c r="J15" s="87">
        <f t="shared" si="1"/>
        <v>1003782.12</v>
      </c>
      <c r="K15" s="88">
        <f>J15/G15*100</f>
        <v>137.77354155708599</v>
      </c>
      <c r="L15" s="88">
        <f>J15/I15*100</f>
        <v>99.991180138684399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-1.1641532182693481E-10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>
        <f>J16/G16*100</f>
        <v>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-1.1641532182693481E-10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7"/>
  <sheetViews>
    <sheetView tabSelected="1"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728573.94</v>
      </c>
      <c r="H10" s="65">
        <f>H11</f>
        <v>805759</v>
      </c>
      <c r="I10" s="65">
        <f>I11</f>
        <v>1003870.66</v>
      </c>
      <c r="J10" s="65">
        <f>J11</f>
        <v>1003782.12</v>
      </c>
      <c r="K10" s="69">
        <f t="shared" ref="K10:K21" si="0">(J10*100)/G10</f>
        <v>137.77354155708616</v>
      </c>
      <c r="L10" s="69">
        <f t="shared" ref="L10:L21" si="1">(J10*100)/I10</f>
        <v>99.991180138684399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728573.94</v>
      </c>
      <c r="H11" s="65">
        <f>H12+H15+H18</f>
        <v>805759</v>
      </c>
      <c r="I11" s="65">
        <f>I12+I15+I18</f>
        <v>1003870.66</v>
      </c>
      <c r="J11" s="65">
        <f>J12+J15+J18</f>
        <v>1003782.12</v>
      </c>
      <c r="K11" s="65">
        <f t="shared" si="0"/>
        <v>137.77354155708616</v>
      </c>
      <c r="L11" s="65">
        <f t="shared" si="1"/>
        <v>99.991180138684399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2198.64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>
        <f t="shared" si="0"/>
        <v>0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2198.64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>
        <f t="shared" si="0"/>
        <v>0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2198.64</v>
      </c>
      <c r="H14" s="66">
        <v>0</v>
      </c>
      <c r="I14" s="66">
        <v>0</v>
      </c>
      <c r="J14" s="66">
        <v>0</v>
      </c>
      <c r="K14" s="66">
        <f t="shared" si="0"/>
        <v>0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114.8</v>
      </c>
      <c r="H15" s="65">
        <f t="shared" si="3"/>
        <v>199</v>
      </c>
      <c r="I15" s="65">
        <f t="shared" si="3"/>
        <v>99</v>
      </c>
      <c r="J15" s="65">
        <f t="shared" si="3"/>
        <v>619.22</v>
      </c>
      <c r="K15" s="65">
        <f t="shared" si="0"/>
        <v>539.39024390243901</v>
      </c>
      <c r="L15" s="65">
        <f t="shared" si="1"/>
        <v>625.47474747474746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114.8</v>
      </c>
      <c r="H16" s="65">
        <f t="shared" si="3"/>
        <v>199</v>
      </c>
      <c r="I16" s="65">
        <f t="shared" si="3"/>
        <v>99</v>
      </c>
      <c r="J16" s="65">
        <f t="shared" si="3"/>
        <v>619.22</v>
      </c>
      <c r="K16" s="65">
        <f t="shared" si="0"/>
        <v>539.39024390243901</v>
      </c>
      <c r="L16" s="65">
        <f t="shared" si="1"/>
        <v>625.47474747474746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114.8</v>
      </c>
      <c r="H17" s="66">
        <v>199</v>
      </c>
      <c r="I17" s="66">
        <v>99</v>
      </c>
      <c r="J17" s="66">
        <v>619.22</v>
      </c>
      <c r="K17" s="66">
        <f t="shared" si="0"/>
        <v>539.39024390243901</v>
      </c>
      <c r="L17" s="66">
        <f t="shared" si="1"/>
        <v>625.47474747474746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726260.5</v>
      </c>
      <c r="H18" s="65">
        <f>H19</f>
        <v>805560</v>
      </c>
      <c r="I18" s="65">
        <f>I19</f>
        <v>1003771.66</v>
      </c>
      <c r="J18" s="65">
        <f>J19</f>
        <v>1003162.9</v>
      </c>
      <c r="K18" s="65">
        <f t="shared" si="0"/>
        <v>138.12714583816688</v>
      </c>
      <c r="L18" s="65">
        <f t="shared" si="1"/>
        <v>99.939352740841471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726260.5</v>
      </c>
      <c r="H19" s="65">
        <f>H20+H21</f>
        <v>805560</v>
      </c>
      <c r="I19" s="65">
        <f>I20+I21</f>
        <v>1003771.66</v>
      </c>
      <c r="J19" s="65">
        <f>J20+J21</f>
        <v>1003162.9</v>
      </c>
      <c r="K19" s="65">
        <f t="shared" si="0"/>
        <v>138.12714583816688</v>
      </c>
      <c r="L19" s="65">
        <f t="shared" si="1"/>
        <v>99.939352740841471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722434.1</v>
      </c>
      <c r="H20" s="66">
        <v>799960</v>
      </c>
      <c r="I20" s="66">
        <v>993571.66</v>
      </c>
      <c r="J20" s="66">
        <v>993204.78</v>
      </c>
      <c r="K20" s="66">
        <f t="shared" si="0"/>
        <v>137.48032934768722</v>
      </c>
      <c r="L20" s="66">
        <f t="shared" si="1"/>
        <v>99.963074631174564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3826.4</v>
      </c>
      <c r="H21" s="66">
        <v>5600</v>
      </c>
      <c r="I21" s="66">
        <v>10200</v>
      </c>
      <c r="J21" s="66">
        <v>9958.1200000000008</v>
      </c>
      <c r="K21" s="66">
        <f t="shared" si="0"/>
        <v>260.24775245661721</v>
      </c>
      <c r="L21" s="66">
        <f t="shared" si="1"/>
        <v>97.628627450980389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G27+G70</f>
        <v>728573.94000000006</v>
      </c>
      <c r="H26" s="65">
        <f>H27+H70</f>
        <v>810359</v>
      </c>
      <c r="I26" s="65">
        <f>I27+I70</f>
        <v>1003870.66</v>
      </c>
      <c r="J26" s="65">
        <f>J27+J70</f>
        <v>1003782.1200000001</v>
      </c>
      <c r="K26" s="70">
        <f t="shared" ref="K26:K57" si="4">(J26*100)/G26</f>
        <v>137.77354155708616</v>
      </c>
      <c r="L26" s="70">
        <f t="shared" ref="L26:L57" si="5">(J26*100)/I26</f>
        <v>99.991180138684399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G28+G36+G65</f>
        <v>724747.54</v>
      </c>
      <c r="H27" s="65">
        <f>H28+H36+H65</f>
        <v>800159</v>
      </c>
      <c r="I27" s="65">
        <f>I28+I36+I65</f>
        <v>993670.66</v>
      </c>
      <c r="J27" s="65">
        <f>J28+J36+J65</f>
        <v>993824.00000000012</v>
      </c>
      <c r="K27" s="65">
        <f t="shared" si="4"/>
        <v>137.12692284543664</v>
      </c>
      <c r="L27" s="65">
        <f t="shared" si="5"/>
        <v>100.01543167230075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617191.62</v>
      </c>
      <c r="H28" s="65">
        <f>H29+H32+H34</f>
        <v>677500</v>
      </c>
      <c r="I28" s="65">
        <f>I29+I32+I34</f>
        <v>847351.89</v>
      </c>
      <c r="J28" s="65">
        <f>J29+J32+J34</f>
        <v>847351.89000000013</v>
      </c>
      <c r="K28" s="65">
        <f t="shared" si="4"/>
        <v>137.29154164471643</v>
      </c>
      <c r="L28" s="65">
        <f t="shared" si="5"/>
        <v>100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520714.16</v>
      </c>
      <c r="H29" s="65">
        <f>H30+H31</f>
        <v>569000</v>
      </c>
      <c r="I29" s="65">
        <f>I30+I31</f>
        <v>710451.89</v>
      </c>
      <c r="J29" s="65">
        <f>J30+J31</f>
        <v>710306.72000000009</v>
      </c>
      <c r="K29" s="65">
        <f t="shared" si="4"/>
        <v>136.41010261752822</v>
      </c>
      <c r="L29" s="65">
        <f t="shared" si="5"/>
        <v>99.979566526313278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517594.5</v>
      </c>
      <c r="H30" s="66">
        <v>565000</v>
      </c>
      <c r="I30" s="66">
        <v>706400</v>
      </c>
      <c r="J30" s="66">
        <v>705126.18</v>
      </c>
      <c r="K30" s="66">
        <f t="shared" si="4"/>
        <v>136.23138963029939</v>
      </c>
      <c r="L30" s="66">
        <f t="shared" si="5"/>
        <v>99.819674405436018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3119.66</v>
      </c>
      <c r="H31" s="66">
        <v>4000</v>
      </c>
      <c r="I31" s="66">
        <v>4051.89</v>
      </c>
      <c r="J31" s="66">
        <v>5180.54</v>
      </c>
      <c r="K31" s="66">
        <f t="shared" si="4"/>
        <v>166.06104511389063</v>
      </c>
      <c r="L31" s="66">
        <f t="shared" si="5"/>
        <v>127.85490228017049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10559.62</v>
      </c>
      <c r="H32" s="65">
        <f>H33</f>
        <v>17500</v>
      </c>
      <c r="I32" s="65">
        <f>I33</f>
        <v>19800</v>
      </c>
      <c r="J32" s="65">
        <f>J33</f>
        <v>20037.48</v>
      </c>
      <c r="K32" s="65">
        <f t="shared" si="4"/>
        <v>189.75569196618815</v>
      </c>
      <c r="L32" s="65">
        <f t="shared" si="5"/>
        <v>101.19939393939394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10559.62</v>
      </c>
      <c r="H33" s="66">
        <v>17500</v>
      </c>
      <c r="I33" s="66">
        <v>19800</v>
      </c>
      <c r="J33" s="66">
        <v>20037.48</v>
      </c>
      <c r="K33" s="66">
        <f t="shared" si="4"/>
        <v>189.75569196618815</v>
      </c>
      <c r="L33" s="66">
        <f t="shared" si="5"/>
        <v>101.19939393939394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85917.84</v>
      </c>
      <c r="H34" s="65">
        <f>H35</f>
        <v>91000</v>
      </c>
      <c r="I34" s="65">
        <f>I35</f>
        <v>117100</v>
      </c>
      <c r="J34" s="65">
        <f>J35</f>
        <v>117007.69</v>
      </c>
      <c r="K34" s="65">
        <f t="shared" si="4"/>
        <v>136.18555820304607</v>
      </c>
      <c r="L34" s="65">
        <f t="shared" si="5"/>
        <v>99.921169940222029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85917.84</v>
      </c>
      <c r="H35" s="66">
        <v>91000</v>
      </c>
      <c r="I35" s="66">
        <v>117100</v>
      </c>
      <c r="J35" s="66">
        <v>117007.69</v>
      </c>
      <c r="K35" s="66">
        <f t="shared" si="4"/>
        <v>136.18555820304607</v>
      </c>
      <c r="L35" s="66">
        <f t="shared" si="5"/>
        <v>99.921169940222029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G37+G42+G48+G58+G60</f>
        <v>105916.40000000001</v>
      </c>
      <c r="H36" s="65">
        <f>H37+H42+H48+H58+H60</f>
        <v>121199</v>
      </c>
      <c r="I36" s="65">
        <f>I37+I42+I48+I58+I60</f>
        <v>144708.77000000002</v>
      </c>
      <c r="J36" s="65">
        <f>J37+J42+J48+J58+J60</f>
        <v>145028.99000000002</v>
      </c>
      <c r="K36" s="65">
        <f t="shared" si="4"/>
        <v>136.92779399601949</v>
      </c>
      <c r="L36" s="65">
        <f t="shared" si="5"/>
        <v>100.22128582808075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27120.489999999998</v>
      </c>
      <c r="H37" s="65">
        <f>H38+H39+H40+H41</f>
        <v>28933</v>
      </c>
      <c r="I37" s="65">
        <f>I38+I39+I40+I41</f>
        <v>28933</v>
      </c>
      <c r="J37" s="65">
        <f>J38+J39+J40+J41</f>
        <v>25780.799999999999</v>
      </c>
      <c r="K37" s="65">
        <f t="shared" si="4"/>
        <v>95.060229369012148</v>
      </c>
      <c r="L37" s="65">
        <f t="shared" si="5"/>
        <v>89.105174022742204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3121.8</v>
      </c>
      <c r="H38" s="66">
        <v>3185</v>
      </c>
      <c r="I38" s="66">
        <v>3185</v>
      </c>
      <c r="J38" s="66">
        <v>4081.69</v>
      </c>
      <c r="K38" s="66">
        <f t="shared" si="4"/>
        <v>130.74796591709909</v>
      </c>
      <c r="L38" s="66">
        <f t="shared" si="5"/>
        <v>128.15353218210362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23909.51</v>
      </c>
      <c r="H39" s="66">
        <v>25217</v>
      </c>
      <c r="I39" s="66">
        <v>25217</v>
      </c>
      <c r="J39" s="66">
        <v>21699.11</v>
      </c>
      <c r="K39" s="66">
        <f t="shared" si="4"/>
        <v>90.755143037226617</v>
      </c>
      <c r="L39" s="66">
        <f t="shared" si="5"/>
        <v>86.049530078915012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0</v>
      </c>
      <c r="H40" s="66">
        <v>398</v>
      </c>
      <c r="I40" s="66">
        <v>398</v>
      </c>
      <c r="J40" s="66">
        <v>0</v>
      </c>
      <c r="K40" s="66" t="e">
        <f t="shared" si="4"/>
        <v>#DIV/0!</v>
      </c>
      <c r="L40" s="66">
        <f t="shared" si="5"/>
        <v>0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89.18</v>
      </c>
      <c r="H41" s="66">
        <v>133</v>
      </c>
      <c r="I41" s="66">
        <v>133</v>
      </c>
      <c r="J41" s="66">
        <v>0</v>
      </c>
      <c r="K41" s="66">
        <f t="shared" si="4"/>
        <v>0</v>
      </c>
      <c r="L41" s="66">
        <f t="shared" si="5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</f>
        <v>17532.760000000002</v>
      </c>
      <c r="H42" s="65">
        <f>H43+H44+H45+H46+H47</f>
        <v>26629</v>
      </c>
      <c r="I42" s="65">
        <f>I43+I44+I45+I46+I47</f>
        <v>24529</v>
      </c>
      <c r="J42" s="65">
        <f>J43+J44+J45+J46+J47</f>
        <v>16969.760000000002</v>
      </c>
      <c r="K42" s="65">
        <f t="shared" si="4"/>
        <v>96.78886838124744</v>
      </c>
      <c r="L42" s="65">
        <f t="shared" si="5"/>
        <v>69.182437115251332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7058.96</v>
      </c>
      <c r="H43" s="66">
        <v>7499</v>
      </c>
      <c r="I43" s="66">
        <v>8399</v>
      </c>
      <c r="J43" s="66">
        <v>8179.74</v>
      </c>
      <c r="K43" s="66">
        <f t="shared" si="4"/>
        <v>115.8774097034124</v>
      </c>
      <c r="L43" s="66">
        <f t="shared" si="5"/>
        <v>97.389451125133945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10327.780000000001</v>
      </c>
      <c r="H44" s="66">
        <v>11300</v>
      </c>
      <c r="I44" s="66">
        <v>8300</v>
      </c>
      <c r="J44" s="66">
        <v>8037.95</v>
      </c>
      <c r="K44" s="66">
        <f t="shared" si="4"/>
        <v>77.828439412923203</v>
      </c>
      <c r="L44" s="66">
        <f t="shared" si="5"/>
        <v>96.842771084337343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146.02000000000001</v>
      </c>
      <c r="H45" s="66">
        <v>7000</v>
      </c>
      <c r="I45" s="66">
        <v>7000</v>
      </c>
      <c r="J45" s="66">
        <v>441.33</v>
      </c>
      <c r="K45" s="66">
        <f t="shared" si="4"/>
        <v>302.23941925763592</v>
      </c>
      <c r="L45" s="66">
        <f t="shared" si="5"/>
        <v>6.3047142857142857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730</v>
      </c>
      <c r="I46" s="66">
        <v>730</v>
      </c>
      <c r="J46" s="66">
        <v>274.75</v>
      </c>
      <c r="K46" s="66" t="e">
        <f t="shared" si="4"/>
        <v>#DIV/0!</v>
      </c>
      <c r="L46" s="66">
        <f t="shared" si="5"/>
        <v>37.636986301369866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0</v>
      </c>
      <c r="H47" s="66">
        <v>100</v>
      </c>
      <c r="I47" s="66">
        <v>100</v>
      </c>
      <c r="J47" s="66">
        <v>35.99</v>
      </c>
      <c r="K47" s="66" t="e">
        <f t="shared" si="4"/>
        <v>#DIV/0!</v>
      </c>
      <c r="L47" s="66">
        <f t="shared" si="5"/>
        <v>35.99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G49+G50+G51+G52+G53+G54+G55+G56+G57</f>
        <v>59507.280000000006</v>
      </c>
      <c r="H48" s="65">
        <f>H49+H50+H51+H52+H53+H54+H55+H56+H57</f>
        <v>63576</v>
      </c>
      <c r="I48" s="65">
        <f>I49+I50+I51+I52+I53+I54+I55+I56+I57</f>
        <v>89185.77</v>
      </c>
      <c r="J48" s="65">
        <f>J49+J50+J51+J52+J53+J54+J55+J56+J57</f>
        <v>100780.45</v>
      </c>
      <c r="K48" s="65">
        <f t="shared" si="4"/>
        <v>169.35818609084467</v>
      </c>
      <c r="L48" s="65">
        <f t="shared" si="5"/>
        <v>113.0005941530807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5493.68</v>
      </c>
      <c r="H49" s="66">
        <v>6000</v>
      </c>
      <c r="I49" s="66">
        <v>6000</v>
      </c>
      <c r="J49" s="66">
        <v>6921.46</v>
      </c>
      <c r="K49" s="66">
        <f t="shared" si="4"/>
        <v>125.98950066257954</v>
      </c>
      <c r="L49" s="66">
        <f t="shared" si="5"/>
        <v>115.35766666666666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773.2</v>
      </c>
      <c r="H50" s="66">
        <v>5500</v>
      </c>
      <c r="I50" s="66">
        <v>5500</v>
      </c>
      <c r="J50" s="66">
        <v>6859.79</v>
      </c>
      <c r="K50" s="66">
        <f t="shared" si="4"/>
        <v>887.19477496120021</v>
      </c>
      <c r="L50" s="66">
        <f t="shared" si="5"/>
        <v>124.72345454545454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1511.82</v>
      </c>
      <c r="H51" s="66">
        <v>1250</v>
      </c>
      <c r="I51" s="66">
        <v>1250</v>
      </c>
      <c r="J51" s="66">
        <v>4019</v>
      </c>
      <c r="K51" s="66">
        <f t="shared" si="4"/>
        <v>265.83852575042005</v>
      </c>
      <c r="L51" s="66">
        <f t="shared" si="5"/>
        <v>321.52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4995.57</v>
      </c>
      <c r="H52" s="66">
        <v>4380</v>
      </c>
      <c r="I52" s="66">
        <v>4380</v>
      </c>
      <c r="J52" s="66">
        <v>5094.45</v>
      </c>
      <c r="K52" s="66">
        <f t="shared" si="4"/>
        <v>101.97935370738475</v>
      </c>
      <c r="L52" s="66">
        <f t="shared" si="5"/>
        <v>116.31164383561644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2288.63</v>
      </c>
      <c r="H53" s="66">
        <v>3982</v>
      </c>
      <c r="I53" s="66">
        <v>3982</v>
      </c>
      <c r="J53" s="66">
        <v>2560.46</v>
      </c>
      <c r="K53" s="66">
        <f t="shared" si="4"/>
        <v>111.87741137711207</v>
      </c>
      <c r="L53" s="66">
        <f t="shared" si="5"/>
        <v>64.300853842290309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2021.24</v>
      </c>
      <c r="H54" s="66">
        <v>398</v>
      </c>
      <c r="I54" s="66">
        <v>398</v>
      </c>
      <c r="J54" s="66">
        <v>185</v>
      </c>
      <c r="K54" s="66">
        <f t="shared" si="4"/>
        <v>9.152797292750984</v>
      </c>
      <c r="L54" s="66">
        <f t="shared" si="5"/>
        <v>46.482412060301506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40099.93</v>
      </c>
      <c r="H55" s="66">
        <v>41000</v>
      </c>
      <c r="I55" s="66">
        <v>66609.77</v>
      </c>
      <c r="J55" s="66">
        <v>71089.34</v>
      </c>
      <c r="K55" s="66">
        <f t="shared" si="4"/>
        <v>177.28045909307073</v>
      </c>
      <c r="L55" s="66">
        <f t="shared" si="5"/>
        <v>106.72509453192826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106.52</v>
      </c>
      <c r="H56" s="66">
        <v>66</v>
      </c>
      <c r="I56" s="66">
        <v>66</v>
      </c>
      <c r="J56" s="66">
        <v>299.55</v>
      </c>
      <c r="K56" s="66">
        <f t="shared" si="4"/>
        <v>281.21479534359747</v>
      </c>
      <c r="L56" s="66">
        <f t="shared" si="5"/>
        <v>453.86363636363637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2216.69</v>
      </c>
      <c r="H57" s="66">
        <v>1000</v>
      </c>
      <c r="I57" s="66">
        <v>1000</v>
      </c>
      <c r="J57" s="66">
        <v>3751.4</v>
      </c>
      <c r="K57" s="66">
        <f t="shared" si="4"/>
        <v>169.23430881178695</v>
      </c>
      <c r="L57" s="66">
        <f t="shared" si="5"/>
        <v>375.14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</f>
        <v>707.6</v>
      </c>
      <c r="H58" s="65">
        <f>H59</f>
        <v>800</v>
      </c>
      <c r="I58" s="65">
        <f>I59</f>
        <v>800</v>
      </c>
      <c r="J58" s="65">
        <f>J59</f>
        <v>311.01</v>
      </c>
      <c r="K58" s="65">
        <f t="shared" ref="K58:K76" si="6">(J58*100)/G58</f>
        <v>43.952798191068396</v>
      </c>
      <c r="L58" s="65">
        <f t="shared" ref="L58:L76" si="7">(J58*100)/I58</f>
        <v>38.876249999999999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707.6</v>
      </c>
      <c r="H59" s="66">
        <v>800</v>
      </c>
      <c r="I59" s="66">
        <v>800</v>
      </c>
      <c r="J59" s="66">
        <v>311.01</v>
      </c>
      <c r="K59" s="66">
        <f t="shared" si="6"/>
        <v>43.952798191068396</v>
      </c>
      <c r="L59" s="66">
        <f t="shared" si="7"/>
        <v>38.876249999999999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G61+G62+G63+G64</f>
        <v>1048.2700000000002</v>
      </c>
      <c r="H60" s="65">
        <f>H61+H62+H63+H64</f>
        <v>1261</v>
      </c>
      <c r="I60" s="65">
        <f>I61+I62+I63+I64</f>
        <v>1261</v>
      </c>
      <c r="J60" s="65">
        <f>J61+J62+J63+J64</f>
        <v>1186.97</v>
      </c>
      <c r="K60" s="65">
        <f t="shared" si="6"/>
        <v>113.23132399095651</v>
      </c>
      <c r="L60" s="65">
        <f t="shared" si="7"/>
        <v>94.129262490087228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397.48</v>
      </c>
      <c r="H61" s="66">
        <v>398</v>
      </c>
      <c r="I61" s="66">
        <v>398</v>
      </c>
      <c r="J61" s="66">
        <v>596.67999999999995</v>
      </c>
      <c r="K61" s="66">
        <f t="shared" si="6"/>
        <v>150.11572909328771</v>
      </c>
      <c r="L61" s="66">
        <f t="shared" si="7"/>
        <v>149.91959798994975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179.68</v>
      </c>
      <c r="H62" s="66">
        <v>133</v>
      </c>
      <c r="I62" s="66">
        <v>133</v>
      </c>
      <c r="J62" s="66">
        <v>174.41</v>
      </c>
      <c r="K62" s="66">
        <f t="shared" si="6"/>
        <v>97.067008014247548</v>
      </c>
      <c r="L62" s="66">
        <f t="shared" si="7"/>
        <v>131.13533834586465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127.44</v>
      </c>
      <c r="H63" s="66">
        <v>130</v>
      </c>
      <c r="I63" s="66">
        <v>130</v>
      </c>
      <c r="J63" s="66">
        <v>127.44</v>
      </c>
      <c r="K63" s="66">
        <f t="shared" si="6"/>
        <v>100</v>
      </c>
      <c r="L63" s="66">
        <f t="shared" si="7"/>
        <v>98.030769230769238</v>
      </c>
    </row>
    <row r="64" spans="2:12" x14ac:dyDescent="0.25">
      <c r="B64" s="66"/>
      <c r="C64" s="66"/>
      <c r="D64" s="66"/>
      <c r="E64" s="66" t="s">
        <v>145</v>
      </c>
      <c r="F64" s="66" t="s">
        <v>138</v>
      </c>
      <c r="G64" s="66">
        <v>343.67</v>
      </c>
      <c r="H64" s="66">
        <v>600</v>
      </c>
      <c r="I64" s="66">
        <v>600</v>
      </c>
      <c r="J64" s="66">
        <v>288.44</v>
      </c>
      <c r="K64" s="66">
        <f t="shared" si="6"/>
        <v>83.929350830738784</v>
      </c>
      <c r="L64" s="66">
        <f t="shared" si="7"/>
        <v>48.073333333333331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1639.52</v>
      </c>
      <c r="H65" s="65">
        <f>H66+H68</f>
        <v>1460</v>
      </c>
      <c r="I65" s="65">
        <f>I66+I68</f>
        <v>1610</v>
      </c>
      <c r="J65" s="65">
        <f>J66+J68</f>
        <v>1443.12</v>
      </c>
      <c r="K65" s="65">
        <f t="shared" si="6"/>
        <v>88.020884161217921</v>
      </c>
      <c r="L65" s="65">
        <f t="shared" si="7"/>
        <v>89.634782608695659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789.52</v>
      </c>
      <c r="H66" s="65">
        <f>H67</f>
        <v>850</v>
      </c>
      <c r="I66" s="65">
        <f>I67</f>
        <v>700</v>
      </c>
      <c r="J66" s="65">
        <f>J67</f>
        <v>603.75</v>
      </c>
      <c r="K66" s="65">
        <f t="shared" si="6"/>
        <v>76.470513729861182</v>
      </c>
      <c r="L66" s="65">
        <f t="shared" si="7"/>
        <v>86.25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789.52</v>
      </c>
      <c r="H67" s="66">
        <v>850</v>
      </c>
      <c r="I67" s="66">
        <v>700</v>
      </c>
      <c r="J67" s="66">
        <v>603.75</v>
      </c>
      <c r="K67" s="66">
        <f t="shared" si="6"/>
        <v>76.470513729861182</v>
      </c>
      <c r="L67" s="66">
        <f t="shared" si="7"/>
        <v>86.25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850</v>
      </c>
      <c r="H68" s="65">
        <f>H69</f>
        <v>610</v>
      </c>
      <c r="I68" s="65">
        <f>I69</f>
        <v>910</v>
      </c>
      <c r="J68" s="65">
        <f>J69</f>
        <v>839.37</v>
      </c>
      <c r="K68" s="65">
        <f t="shared" si="6"/>
        <v>98.749411764705883</v>
      </c>
      <c r="L68" s="65">
        <f t="shared" si="7"/>
        <v>92.238461538461536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850</v>
      </c>
      <c r="H69" s="66">
        <v>610</v>
      </c>
      <c r="I69" s="66">
        <v>910</v>
      </c>
      <c r="J69" s="66">
        <v>839.37</v>
      </c>
      <c r="K69" s="66">
        <f t="shared" si="6"/>
        <v>98.749411764705883</v>
      </c>
      <c r="L69" s="66">
        <f t="shared" si="7"/>
        <v>92.238461538461536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>G71</f>
        <v>3826.4</v>
      </c>
      <c r="H70" s="65">
        <f>H71</f>
        <v>10200</v>
      </c>
      <c r="I70" s="65">
        <f>I71</f>
        <v>10200</v>
      </c>
      <c r="J70" s="65">
        <f>J71</f>
        <v>9958.119999999999</v>
      </c>
      <c r="K70" s="65">
        <f t="shared" si="6"/>
        <v>260.24775245661721</v>
      </c>
      <c r="L70" s="65">
        <f t="shared" si="7"/>
        <v>97.628627450980389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G72+G75</f>
        <v>3826.4</v>
      </c>
      <c r="H71" s="65">
        <f>H72+H75</f>
        <v>10200</v>
      </c>
      <c r="I71" s="65">
        <f>I72+I75</f>
        <v>10200</v>
      </c>
      <c r="J71" s="65">
        <f>J72+J75</f>
        <v>9958.119999999999</v>
      </c>
      <c r="K71" s="65">
        <f t="shared" si="6"/>
        <v>260.24775245661721</v>
      </c>
      <c r="L71" s="65">
        <f t="shared" si="7"/>
        <v>97.628627450980389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0</v>
      </c>
      <c r="H72" s="65">
        <f>H73+H74</f>
        <v>6152</v>
      </c>
      <c r="I72" s="65">
        <f>I73+I74</f>
        <v>6152</v>
      </c>
      <c r="J72" s="65">
        <f>J73+J74</f>
        <v>5945.95</v>
      </c>
      <c r="K72" s="65" t="e">
        <f t="shared" si="6"/>
        <v>#DIV/0!</v>
      </c>
      <c r="L72" s="65">
        <f t="shared" si="7"/>
        <v>96.650682704811445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1552</v>
      </c>
      <c r="I73" s="66">
        <v>1552</v>
      </c>
      <c r="J73" s="66">
        <v>642.87</v>
      </c>
      <c r="K73" s="66" t="e">
        <f t="shared" si="6"/>
        <v>#DIV/0!</v>
      </c>
      <c r="L73" s="66">
        <f t="shared" si="7"/>
        <v>41.422036082474229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4600</v>
      </c>
      <c r="I74" s="66">
        <v>4600</v>
      </c>
      <c r="J74" s="66">
        <v>5303.08</v>
      </c>
      <c r="K74" s="66" t="e">
        <f t="shared" si="6"/>
        <v>#DIV/0!</v>
      </c>
      <c r="L74" s="66">
        <f t="shared" si="7"/>
        <v>115.28434782608696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</f>
        <v>3826.4</v>
      </c>
      <c r="H75" s="65">
        <f>H76</f>
        <v>4048</v>
      </c>
      <c r="I75" s="65">
        <f>I76</f>
        <v>4048</v>
      </c>
      <c r="J75" s="65">
        <f>J76</f>
        <v>4012.17</v>
      </c>
      <c r="K75" s="65">
        <f t="shared" si="6"/>
        <v>104.85495504913234</v>
      </c>
      <c r="L75" s="65">
        <f t="shared" si="7"/>
        <v>99.114871541501969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3826.4</v>
      </c>
      <c r="H76" s="66">
        <v>4048</v>
      </c>
      <c r="I76" s="66">
        <v>4048</v>
      </c>
      <c r="J76" s="66">
        <v>4012.17</v>
      </c>
      <c r="K76" s="66">
        <f t="shared" si="6"/>
        <v>104.85495504913234</v>
      </c>
      <c r="L76" s="66">
        <f t="shared" si="7"/>
        <v>99.114871541501969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728573.94000000006</v>
      </c>
      <c r="D6" s="71">
        <f>D7+D9+D11</f>
        <v>805759</v>
      </c>
      <c r="E6" s="71">
        <f>E7+E9+E11</f>
        <v>1003870.66</v>
      </c>
      <c r="F6" s="71">
        <f>F7+F9+F11</f>
        <v>1003782.12</v>
      </c>
      <c r="G6" s="72">
        <f t="shared" ref="G6:G19" si="0">(F6*100)/C6</f>
        <v>137.77354155708616</v>
      </c>
      <c r="H6" s="72">
        <f t="shared" ref="H6:H19" si="1">(F6*100)/E6</f>
        <v>99.991180138684399</v>
      </c>
    </row>
    <row r="7" spans="1:8" x14ac:dyDescent="0.25">
      <c r="A7"/>
      <c r="B7" s="8" t="s">
        <v>170</v>
      </c>
      <c r="C7" s="71">
        <f>C8</f>
        <v>726260.5</v>
      </c>
      <c r="D7" s="71">
        <f>D8</f>
        <v>805560</v>
      </c>
      <c r="E7" s="71">
        <f>E8</f>
        <v>1003771.66</v>
      </c>
      <c r="F7" s="71">
        <f>F8</f>
        <v>1003162.9</v>
      </c>
      <c r="G7" s="72">
        <f t="shared" si="0"/>
        <v>138.12714583816688</v>
      </c>
      <c r="H7" s="72">
        <f t="shared" si="1"/>
        <v>99.939352740841471</v>
      </c>
    </row>
    <row r="8" spans="1:8" x14ac:dyDescent="0.25">
      <c r="A8"/>
      <c r="B8" s="16" t="s">
        <v>171</v>
      </c>
      <c r="C8" s="73">
        <v>726260.5</v>
      </c>
      <c r="D8" s="73">
        <v>805560</v>
      </c>
      <c r="E8" s="73">
        <v>1003771.66</v>
      </c>
      <c r="F8" s="74">
        <v>1003162.9</v>
      </c>
      <c r="G8" s="70">
        <f t="shared" si="0"/>
        <v>138.12714583816688</v>
      </c>
      <c r="H8" s="70">
        <f t="shared" si="1"/>
        <v>99.939352740841471</v>
      </c>
    </row>
    <row r="9" spans="1:8" x14ac:dyDescent="0.25">
      <c r="A9"/>
      <c r="B9" s="8" t="s">
        <v>172</v>
      </c>
      <c r="C9" s="71">
        <f>C10</f>
        <v>114.8</v>
      </c>
      <c r="D9" s="71">
        <f>D10</f>
        <v>199</v>
      </c>
      <c r="E9" s="71">
        <f>E10</f>
        <v>99</v>
      </c>
      <c r="F9" s="71">
        <f>F10</f>
        <v>619.22</v>
      </c>
      <c r="G9" s="72">
        <f t="shared" si="0"/>
        <v>539.39024390243901</v>
      </c>
      <c r="H9" s="72">
        <f t="shared" si="1"/>
        <v>625.47474747474746</v>
      </c>
    </row>
    <row r="10" spans="1:8" x14ac:dyDescent="0.25">
      <c r="A10"/>
      <c r="B10" s="16" t="s">
        <v>173</v>
      </c>
      <c r="C10" s="73">
        <v>114.8</v>
      </c>
      <c r="D10" s="73">
        <v>199</v>
      </c>
      <c r="E10" s="73">
        <v>99</v>
      </c>
      <c r="F10" s="74">
        <v>619.22</v>
      </c>
      <c r="G10" s="70">
        <f t="shared" si="0"/>
        <v>539.39024390243901</v>
      </c>
      <c r="H10" s="70">
        <f t="shared" si="1"/>
        <v>625.47474747474746</v>
      </c>
    </row>
    <row r="11" spans="1:8" x14ac:dyDescent="0.25">
      <c r="A11"/>
      <c r="B11" s="8" t="s">
        <v>174</v>
      </c>
      <c r="C11" s="71">
        <f>C12</f>
        <v>2198.64</v>
      </c>
      <c r="D11" s="71">
        <f>D12</f>
        <v>0</v>
      </c>
      <c r="E11" s="71">
        <f>E12</f>
        <v>0</v>
      </c>
      <c r="F11" s="71">
        <f>F12</f>
        <v>0</v>
      </c>
      <c r="G11" s="72">
        <f t="shared" si="0"/>
        <v>0</v>
      </c>
      <c r="H11" s="72" t="e">
        <f t="shared" si="1"/>
        <v>#DIV/0!</v>
      </c>
    </row>
    <row r="12" spans="1:8" x14ac:dyDescent="0.25">
      <c r="A12"/>
      <c r="B12" s="16" t="s">
        <v>175</v>
      </c>
      <c r="C12" s="73">
        <v>2198.64</v>
      </c>
      <c r="D12" s="73">
        <v>0</v>
      </c>
      <c r="E12" s="73">
        <v>0</v>
      </c>
      <c r="F12" s="74">
        <v>0</v>
      </c>
      <c r="G12" s="70">
        <f t="shared" si="0"/>
        <v>0</v>
      </c>
      <c r="H12" s="70" t="e">
        <f t="shared" si="1"/>
        <v>#DIV/0!</v>
      </c>
    </row>
    <row r="13" spans="1:8" x14ac:dyDescent="0.25">
      <c r="B13" s="8" t="s">
        <v>32</v>
      </c>
      <c r="C13" s="75">
        <f>C14+C16+C18</f>
        <v>728573.94000000006</v>
      </c>
      <c r="D13" s="75">
        <f>D14+D16+D18</f>
        <v>805759</v>
      </c>
      <c r="E13" s="75">
        <f>E14+E16+E18</f>
        <v>1003870.66</v>
      </c>
      <c r="F13" s="75">
        <f>F14+F16+F18</f>
        <v>1003782.12</v>
      </c>
      <c r="G13" s="72">
        <f t="shared" si="0"/>
        <v>137.77354155708616</v>
      </c>
      <c r="H13" s="72">
        <f t="shared" si="1"/>
        <v>99.991180138684399</v>
      </c>
    </row>
    <row r="14" spans="1:8" x14ac:dyDescent="0.25">
      <c r="A14"/>
      <c r="B14" s="8" t="s">
        <v>170</v>
      </c>
      <c r="C14" s="75">
        <f>C15</f>
        <v>726260.5</v>
      </c>
      <c r="D14" s="75">
        <f>D15</f>
        <v>805560</v>
      </c>
      <c r="E14" s="75">
        <f>E15</f>
        <v>1003771.66</v>
      </c>
      <c r="F14" s="75">
        <f>F15</f>
        <v>1003162.9</v>
      </c>
      <c r="G14" s="72">
        <f t="shared" si="0"/>
        <v>138.12714583816688</v>
      </c>
      <c r="H14" s="72">
        <f t="shared" si="1"/>
        <v>99.939352740841471</v>
      </c>
    </row>
    <row r="15" spans="1:8" x14ac:dyDescent="0.25">
      <c r="A15"/>
      <c r="B15" s="16" t="s">
        <v>171</v>
      </c>
      <c r="C15" s="73">
        <v>726260.5</v>
      </c>
      <c r="D15" s="73">
        <v>805560</v>
      </c>
      <c r="E15" s="76">
        <v>1003771.66</v>
      </c>
      <c r="F15" s="74">
        <v>1003162.9</v>
      </c>
      <c r="G15" s="70">
        <f t="shared" si="0"/>
        <v>138.12714583816688</v>
      </c>
      <c r="H15" s="70">
        <f t="shared" si="1"/>
        <v>99.939352740841471</v>
      </c>
    </row>
    <row r="16" spans="1:8" x14ac:dyDescent="0.25">
      <c r="A16"/>
      <c r="B16" s="8" t="s">
        <v>172</v>
      </c>
      <c r="C16" s="75">
        <f>C17</f>
        <v>114.8</v>
      </c>
      <c r="D16" s="75">
        <f>D17</f>
        <v>199</v>
      </c>
      <c r="E16" s="75">
        <f>E17</f>
        <v>99</v>
      </c>
      <c r="F16" s="75">
        <f>F17</f>
        <v>619.22</v>
      </c>
      <c r="G16" s="72">
        <f t="shared" si="0"/>
        <v>539.39024390243901</v>
      </c>
      <c r="H16" s="72">
        <f t="shared" si="1"/>
        <v>625.47474747474746</v>
      </c>
    </row>
    <row r="17" spans="1:8" x14ac:dyDescent="0.25">
      <c r="A17"/>
      <c r="B17" s="16" t="s">
        <v>173</v>
      </c>
      <c r="C17" s="73">
        <v>114.8</v>
      </c>
      <c r="D17" s="73">
        <v>199</v>
      </c>
      <c r="E17" s="76">
        <v>99</v>
      </c>
      <c r="F17" s="74">
        <v>619.22</v>
      </c>
      <c r="G17" s="70">
        <f t="shared" si="0"/>
        <v>539.39024390243901</v>
      </c>
      <c r="H17" s="70">
        <f t="shared" si="1"/>
        <v>625.47474747474746</v>
      </c>
    </row>
    <row r="18" spans="1:8" x14ac:dyDescent="0.25">
      <c r="A18"/>
      <c r="B18" s="8" t="s">
        <v>174</v>
      </c>
      <c r="C18" s="75">
        <f>C19</f>
        <v>2198.64</v>
      </c>
      <c r="D18" s="75">
        <f>D19</f>
        <v>0</v>
      </c>
      <c r="E18" s="75">
        <f>E19</f>
        <v>0</v>
      </c>
      <c r="F18" s="75">
        <f>F19</f>
        <v>0</v>
      </c>
      <c r="G18" s="72">
        <f t="shared" si="0"/>
        <v>0</v>
      </c>
      <c r="H18" s="72" t="e">
        <f t="shared" si="1"/>
        <v>#DIV/0!</v>
      </c>
    </row>
    <row r="19" spans="1:8" x14ac:dyDescent="0.25">
      <c r="A19"/>
      <c r="B19" s="16" t="s">
        <v>175</v>
      </c>
      <c r="C19" s="73">
        <v>2198.64</v>
      </c>
      <c r="D19" s="73">
        <v>0</v>
      </c>
      <c r="E19" s="76">
        <v>0</v>
      </c>
      <c r="F19" s="74">
        <v>0</v>
      </c>
      <c r="G19" s="70">
        <f t="shared" si="0"/>
        <v>0</v>
      </c>
      <c r="H19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728573.94</v>
      </c>
      <c r="D6" s="75">
        <f t="shared" si="0"/>
        <v>805759</v>
      </c>
      <c r="E6" s="75">
        <f t="shared" si="0"/>
        <v>1003870.66</v>
      </c>
      <c r="F6" s="75">
        <f t="shared" si="0"/>
        <v>1003782.12</v>
      </c>
      <c r="G6" s="70">
        <f>(F6*100)/C6</f>
        <v>137.77354155708616</v>
      </c>
      <c r="H6" s="70">
        <f>(F6*100)/E6</f>
        <v>99.991180138684399</v>
      </c>
    </row>
    <row r="7" spans="2:8" x14ac:dyDescent="0.25">
      <c r="B7" s="8" t="s">
        <v>176</v>
      </c>
      <c r="C7" s="75">
        <f t="shared" si="0"/>
        <v>728573.94</v>
      </c>
      <c r="D7" s="75">
        <f t="shared" si="0"/>
        <v>805759</v>
      </c>
      <c r="E7" s="75">
        <f t="shared" si="0"/>
        <v>1003870.66</v>
      </c>
      <c r="F7" s="75">
        <f t="shared" si="0"/>
        <v>1003782.12</v>
      </c>
      <c r="G7" s="70">
        <f>(F7*100)/C7</f>
        <v>137.77354155708616</v>
      </c>
      <c r="H7" s="70">
        <f>(F7*100)/E7</f>
        <v>99.991180138684399</v>
      </c>
    </row>
    <row r="8" spans="2:8" x14ac:dyDescent="0.25">
      <c r="B8" s="11" t="s">
        <v>177</v>
      </c>
      <c r="C8" s="73">
        <v>728573.94</v>
      </c>
      <c r="D8" s="73">
        <v>805759</v>
      </c>
      <c r="E8" s="73">
        <v>1003870.66</v>
      </c>
      <c r="F8" s="74">
        <v>1003782.12</v>
      </c>
      <c r="G8" s="70">
        <f>(F8*100)/C8</f>
        <v>137.77354155708616</v>
      </c>
      <c r="H8" s="70">
        <f>(F8*100)/E8</f>
        <v>99.991180138684399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F7931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178</v>
      </c>
      <c r="C1" s="39"/>
    </row>
    <row r="2" spans="1:6" ht="15" customHeight="1" x14ac:dyDescent="0.2">
      <c r="A2" s="41" t="s">
        <v>34</v>
      </c>
      <c r="B2" s="42" t="s">
        <v>179</v>
      </c>
      <c r="C2" s="39"/>
    </row>
    <row r="3" spans="1:6" s="39" customFormat="1" ht="43.5" customHeight="1" x14ac:dyDescent="0.2">
      <c r="A3" s="43" t="s">
        <v>35</v>
      </c>
      <c r="B3" s="37" t="s">
        <v>180</v>
      </c>
    </row>
    <row r="4" spans="1:6" s="39" customFormat="1" x14ac:dyDescent="0.2">
      <c r="A4" s="43" t="s">
        <v>36</v>
      </c>
      <c r="B4" s="44" t="s">
        <v>181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182</v>
      </c>
      <c r="B7" s="46"/>
      <c r="C7" s="77">
        <f>C11</f>
        <v>810160</v>
      </c>
      <c r="D7" s="77">
        <f>D11</f>
        <v>1003771.66</v>
      </c>
      <c r="E7" s="77">
        <f>E11</f>
        <v>1003162.9000000001</v>
      </c>
      <c r="F7" s="77">
        <f>(E7*100)/D7</f>
        <v>99.939352740841471</v>
      </c>
    </row>
    <row r="8" spans="1:6" x14ac:dyDescent="0.2">
      <c r="A8" s="47" t="s">
        <v>74</v>
      </c>
      <c r="B8" s="46"/>
      <c r="C8" s="77">
        <f>C67</f>
        <v>199</v>
      </c>
      <c r="D8" s="77">
        <f>D67</f>
        <v>99</v>
      </c>
      <c r="E8" s="77">
        <f>E67</f>
        <v>619.22</v>
      </c>
      <c r="F8" s="77">
        <f>(E8*100)/D8</f>
        <v>625.47474747474746</v>
      </c>
    </row>
    <row r="9" spans="1:6" s="57" customFormat="1" x14ac:dyDescent="0.2"/>
    <row r="10" spans="1:6" ht="38.25" x14ac:dyDescent="0.2">
      <c r="A10" s="47" t="s">
        <v>183</v>
      </c>
      <c r="B10" s="47" t="s">
        <v>184</v>
      </c>
      <c r="C10" s="47" t="s">
        <v>43</v>
      </c>
      <c r="D10" s="47" t="s">
        <v>185</v>
      </c>
      <c r="E10" s="47" t="s">
        <v>186</v>
      </c>
      <c r="F10" s="47" t="s">
        <v>187</v>
      </c>
    </row>
    <row r="11" spans="1:6" x14ac:dyDescent="0.2">
      <c r="A11" s="48" t="s">
        <v>182</v>
      </c>
      <c r="B11" s="48" t="s">
        <v>188</v>
      </c>
      <c r="C11" s="78">
        <f>C12+C55</f>
        <v>810160</v>
      </c>
      <c r="D11" s="78">
        <f>D12+D55</f>
        <v>1003771.66</v>
      </c>
      <c r="E11" s="78">
        <f>E12+E55</f>
        <v>1003162.9000000001</v>
      </c>
      <c r="F11" s="79">
        <f>(E11*100)/D11</f>
        <v>99.939352740841471</v>
      </c>
    </row>
    <row r="12" spans="1:6" x14ac:dyDescent="0.2">
      <c r="A12" s="49" t="s">
        <v>72</v>
      </c>
      <c r="B12" s="50" t="s">
        <v>73</v>
      </c>
      <c r="C12" s="80">
        <f>C13+C21+C50</f>
        <v>799960</v>
      </c>
      <c r="D12" s="80">
        <f>D13+D21+D50</f>
        <v>993571.66</v>
      </c>
      <c r="E12" s="80">
        <f>E13+E21+E50</f>
        <v>993204.78000000014</v>
      </c>
      <c r="F12" s="81">
        <f>(E12*100)/D12</f>
        <v>99.963074631174564</v>
      </c>
    </row>
    <row r="13" spans="1:6" x14ac:dyDescent="0.2">
      <c r="A13" s="51" t="s">
        <v>74</v>
      </c>
      <c r="B13" s="52" t="s">
        <v>75</v>
      </c>
      <c r="C13" s="82">
        <f>C14+C17+C19</f>
        <v>677500</v>
      </c>
      <c r="D13" s="82">
        <f>D14+D17+D19</f>
        <v>847351.89</v>
      </c>
      <c r="E13" s="82">
        <f>E14+E17+E19</f>
        <v>847351.89000000013</v>
      </c>
      <c r="F13" s="81">
        <f>(E13*100)/D13</f>
        <v>100</v>
      </c>
    </row>
    <row r="14" spans="1:6" x14ac:dyDescent="0.2">
      <c r="A14" s="53" t="s">
        <v>76</v>
      </c>
      <c r="B14" s="54" t="s">
        <v>77</v>
      </c>
      <c r="C14" s="83">
        <f>C15+C16</f>
        <v>569000</v>
      </c>
      <c r="D14" s="83">
        <f>D15+D16</f>
        <v>710451.89</v>
      </c>
      <c r="E14" s="83">
        <f>E15+E16</f>
        <v>710306.72000000009</v>
      </c>
      <c r="F14" s="83">
        <f>(E14*100)/D14</f>
        <v>99.979566526313278</v>
      </c>
    </row>
    <row r="15" spans="1:6" x14ac:dyDescent="0.2">
      <c r="A15" s="55" t="s">
        <v>78</v>
      </c>
      <c r="B15" s="56" t="s">
        <v>79</v>
      </c>
      <c r="C15" s="84">
        <v>565000</v>
      </c>
      <c r="D15" s="84">
        <v>706400</v>
      </c>
      <c r="E15" s="84">
        <v>705126.18</v>
      </c>
      <c r="F15" s="84"/>
    </row>
    <row r="16" spans="1:6" x14ac:dyDescent="0.2">
      <c r="A16" s="55" t="s">
        <v>80</v>
      </c>
      <c r="B16" s="56" t="s">
        <v>81</v>
      </c>
      <c r="C16" s="84">
        <v>4000</v>
      </c>
      <c r="D16" s="84">
        <v>4051.89</v>
      </c>
      <c r="E16" s="84">
        <v>5180.54</v>
      </c>
      <c r="F16" s="84"/>
    </row>
    <row r="17" spans="1:6" x14ac:dyDescent="0.2">
      <c r="A17" s="53" t="s">
        <v>82</v>
      </c>
      <c r="B17" s="54" t="s">
        <v>83</v>
      </c>
      <c r="C17" s="83">
        <f>C18</f>
        <v>17500</v>
      </c>
      <c r="D17" s="83">
        <f>D18</f>
        <v>19800</v>
      </c>
      <c r="E17" s="83">
        <f>E18</f>
        <v>20037.48</v>
      </c>
      <c r="F17" s="83">
        <f>(E17*100)/D17</f>
        <v>101.19939393939394</v>
      </c>
    </row>
    <row r="18" spans="1:6" x14ac:dyDescent="0.2">
      <c r="A18" s="55" t="s">
        <v>84</v>
      </c>
      <c r="B18" s="56" t="s">
        <v>83</v>
      </c>
      <c r="C18" s="84">
        <v>17500</v>
      </c>
      <c r="D18" s="84">
        <v>19800</v>
      </c>
      <c r="E18" s="84">
        <v>20037.48</v>
      </c>
      <c r="F18" s="84"/>
    </row>
    <row r="19" spans="1:6" x14ac:dyDescent="0.2">
      <c r="A19" s="53" t="s">
        <v>85</v>
      </c>
      <c r="B19" s="54" t="s">
        <v>86</v>
      </c>
      <c r="C19" s="83">
        <f>C20</f>
        <v>91000</v>
      </c>
      <c r="D19" s="83">
        <f>D20</f>
        <v>117100</v>
      </c>
      <c r="E19" s="83">
        <f>E20</f>
        <v>117007.69</v>
      </c>
      <c r="F19" s="83">
        <f>(E19*100)/D19</f>
        <v>99.921169940222029</v>
      </c>
    </row>
    <row r="20" spans="1:6" x14ac:dyDescent="0.2">
      <c r="A20" s="55" t="s">
        <v>87</v>
      </c>
      <c r="B20" s="56" t="s">
        <v>88</v>
      </c>
      <c r="C20" s="84">
        <v>91000</v>
      </c>
      <c r="D20" s="84">
        <v>117100</v>
      </c>
      <c r="E20" s="84">
        <v>117007.69</v>
      </c>
      <c r="F20" s="84"/>
    </row>
    <row r="21" spans="1:6" x14ac:dyDescent="0.2">
      <c r="A21" s="51" t="s">
        <v>89</v>
      </c>
      <c r="B21" s="52" t="s">
        <v>90</v>
      </c>
      <c r="C21" s="82">
        <f>C22+C27+C33+C43+C45</f>
        <v>121000</v>
      </c>
      <c r="D21" s="82">
        <f>D22+D27+D33+D43+D45</f>
        <v>144609.77000000002</v>
      </c>
      <c r="E21" s="82">
        <f>E22+E27+E33+E43+E45</f>
        <v>144409.76999999999</v>
      </c>
      <c r="F21" s="81">
        <f>(E21*100)/D21</f>
        <v>99.861696758109758</v>
      </c>
    </row>
    <row r="22" spans="1:6" x14ac:dyDescent="0.2">
      <c r="A22" s="53" t="s">
        <v>91</v>
      </c>
      <c r="B22" s="54" t="s">
        <v>92</v>
      </c>
      <c r="C22" s="83">
        <f>C23+C24+C25+C26</f>
        <v>28933</v>
      </c>
      <c r="D22" s="83">
        <f>D23+D24+D25+D26</f>
        <v>28933</v>
      </c>
      <c r="E22" s="83">
        <f>E23+E24+E25+E26</f>
        <v>25780.799999999999</v>
      </c>
      <c r="F22" s="83">
        <f>(E22*100)/D22</f>
        <v>89.105174022742204</v>
      </c>
    </row>
    <row r="23" spans="1:6" x14ac:dyDescent="0.2">
      <c r="A23" s="55" t="s">
        <v>93</v>
      </c>
      <c r="B23" s="56" t="s">
        <v>94</v>
      </c>
      <c r="C23" s="84">
        <v>3185</v>
      </c>
      <c r="D23" s="84">
        <v>3185</v>
      </c>
      <c r="E23" s="84">
        <v>4081.69</v>
      </c>
      <c r="F23" s="84"/>
    </row>
    <row r="24" spans="1:6" ht="25.5" x14ac:dyDescent="0.2">
      <c r="A24" s="55" t="s">
        <v>95</v>
      </c>
      <c r="B24" s="56" t="s">
        <v>96</v>
      </c>
      <c r="C24" s="84">
        <v>25217</v>
      </c>
      <c r="D24" s="84">
        <v>25217</v>
      </c>
      <c r="E24" s="84">
        <v>21699.11</v>
      </c>
      <c r="F24" s="84"/>
    </row>
    <row r="25" spans="1:6" x14ac:dyDescent="0.2">
      <c r="A25" s="55" t="s">
        <v>97</v>
      </c>
      <c r="B25" s="56" t="s">
        <v>98</v>
      </c>
      <c r="C25" s="84">
        <v>398</v>
      </c>
      <c r="D25" s="84">
        <v>398</v>
      </c>
      <c r="E25" s="84">
        <v>0</v>
      </c>
      <c r="F25" s="84"/>
    </row>
    <row r="26" spans="1:6" x14ac:dyDescent="0.2">
      <c r="A26" s="55" t="s">
        <v>99</v>
      </c>
      <c r="B26" s="56" t="s">
        <v>100</v>
      </c>
      <c r="C26" s="84">
        <v>133</v>
      </c>
      <c r="D26" s="84">
        <v>133</v>
      </c>
      <c r="E26" s="84">
        <v>0</v>
      </c>
      <c r="F26" s="84"/>
    </row>
    <row r="27" spans="1:6" x14ac:dyDescent="0.2">
      <c r="A27" s="53" t="s">
        <v>101</v>
      </c>
      <c r="B27" s="54" t="s">
        <v>102</v>
      </c>
      <c r="C27" s="83">
        <f>C28+C29+C30+C31+C32</f>
        <v>26430</v>
      </c>
      <c r="D27" s="83">
        <f>D28+D29+D30+D31+D32</f>
        <v>24430</v>
      </c>
      <c r="E27" s="83">
        <f>E28+E29+E30+E31+E32</f>
        <v>16350.54</v>
      </c>
      <c r="F27" s="83">
        <f>(E27*100)/D27</f>
        <v>66.928121162505121</v>
      </c>
    </row>
    <row r="28" spans="1:6" x14ac:dyDescent="0.2">
      <c r="A28" s="55" t="s">
        <v>103</v>
      </c>
      <c r="B28" s="56" t="s">
        <v>104</v>
      </c>
      <c r="C28" s="84">
        <v>7300</v>
      </c>
      <c r="D28" s="84">
        <v>8300</v>
      </c>
      <c r="E28" s="84">
        <v>7560.52</v>
      </c>
      <c r="F28" s="84"/>
    </row>
    <row r="29" spans="1:6" x14ac:dyDescent="0.2">
      <c r="A29" s="55" t="s">
        <v>105</v>
      </c>
      <c r="B29" s="56" t="s">
        <v>106</v>
      </c>
      <c r="C29" s="84">
        <v>11300</v>
      </c>
      <c r="D29" s="84">
        <v>8300</v>
      </c>
      <c r="E29" s="84">
        <v>8037.95</v>
      </c>
      <c r="F29" s="84"/>
    </row>
    <row r="30" spans="1:6" x14ac:dyDescent="0.2">
      <c r="A30" s="55" t="s">
        <v>107</v>
      </c>
      <c r="B30" s="56" t="s">
        <v>108</v>
      </c>
      <c r="C30" s="84">
        <v>7000</v>
      </c>
      <c r="D30" s="84">
        <v>7000</v>
      </c>
      <c r="E30" s="84">
        <v>441.33</v>
      </c>
      <c r="F30" s="84"/>
    </row>
    <row r="31" spans="1:6" x14ac:dyDescent="0.2">
      <c r="A31" s="55" t="s">
        <v>109</v>
      </c>
      <c r="B31" s="56" t="s">
        <v>110</v>
      </c>
      <c r="C31" s="84">
        <v>730</v>
      </c>
      <c r="D31" s="84">
        <v>730</v>
      </c>
      <c r="E31" s="84">
        <v>274.75</v>
      </c>
      <c r="F31" s="84"/>
    </row>
    <row r="32" spans="1:6" x14ac:dyDescent="0.2">
      <c r="A32" s="55" t="s">
        <v>111</v>
      </c>
      <c r="B32" s="56" t="s">
        <v>112</v>
      </c>
      <c r="C32" s="84">
        <v>100</v>
      </c>
      <c r="D32" s="84">
        <v>100</v>
      </c>
      <c r="E32" s="84">
        <v>35.99</v>
      </c>
      <c r="F32" s="84"/>
    </row>
    <row r="33" spans="1:6" x14ac:dyDescent="0.2">
      <c r="A33" s="53" t="s">
        <v>113</v>
      </c>
      <c r="B33" s="54" t="s">
        <v>114</v>
      </c>
      <c r="C33" s="83">
        <f>C34+C35+C36+C37+C38+C39+C40+C41+C42</f>
        <v>63576</v>
      </c>
      <c r="D33" s="83">
        <f>D34+D35+D36+D37+D38+D39+D40+D41+D42</f>
        <v>89185.77</v>
      </c>
      <c r="E33" s="83">
        <f>E34+E35+E36+E37+E38+E39+E40+E41+E42</f>
        <v>100780.45</v>
      </c>
      <c r="F33" s="83">
        <f>(E33*100)/D33</f>
        <v>113.0005941530807</v>
      </c>
    </row>
    <row r="34" spans="1:6" x14ac:dyDescent="0.2">
      <c r="A34" s="55" t="s">
        <v>115</v>
      </c>
      <c r="B34" s="56" t="s">
        <v>116</v>
      </c>
      <c r="C34" s="84">
        <v>6000</v>
      </c>
      <c r="D34" s="84">
        <v>6000</v>
      </c>
      <c r="E34" s="84">
        <v>6921.46</v>
      </c>
      <c r="F34" s="84"/>
    </row>
    <row r="35" spans="1:6" x14ac:dyDescent="0.2">
      <c r="A35" s="55" t="s">
        <v>117</v>
      </c>
      <c r="B35" s="56" t="s">
        <v>118</v>
      </c>
      <c r="C35" s="84">
        <v>5500</v>
      </c>
      <c r="D35" s="84">
        <v>5500</v>
      </c>
      <c r="E35" s="84">
        <v>6859.79</v>
      </c>
      <c r="F35" s="84"/>
    </row>
    <row r="36" spans="1:6" x14ac:dyDescent="0.2">
      <c r="A36" s="55" t="s">
        <v>119</v>
      </c>
      <c r="B36" s="56" t="s">
        <v>120</v>
      </c>
      <c r="C36" s="84">
        <v>1250</v>
      </c>
      <c r="D36" s="84">
        <v>1250</v>
      </c>
      <c r="E36" s="84">
        <v>4019</v>
      </c>
      <c r="F36" s="84"/>
    </row>
    <row r="37" spans="1:6" x14ac:dyDescent="0.2">
      <c r="A37" s="55" t="s">
        <v>121</v>
      </c>
      <c r="B37" s="56" t="s">
        <v>122</v>
      </c>
      <c r="C37" s="84">
        <v>4380</v>
      </c>
      <c r="D37" s="84">
        <v>4380</v>
      </c>
      <c r="E37" s="84">
        <v>5094.45</v>
      </c>
      <c r="F37" s="84"/>
    </row>
    <row r="38" spans="1:6" x14ac:dyDescent="0.2">
      <c r="A38" s="55" t="s">
        <v>123</v>
      </c>
      <c r="B38" s="56" t="s">
        <v>124</v>
      </c>
      <c r="C38" s="84">
        <v>3982</v>
      </c>
      <c r="D38" s="84">
        <v>3982</v>
      </c>
      <c r="E38" s="84">
        <v>2560.46</v>
      </c>
      <c r="F38" s="84"/>
    </row>
    <row r="39" spans="1:6" x14ac:dyDescent="0.2">
      <c r="A39" s="55" t="s">
        <v>125</v>
      </c>
      <c r="B39" s="56" t="s">
        <v>126</v>
      </c>
      <c r="C39" s="84">
        <v>398</v>
      </c>
      <c r="D39" s="84">
        <v>398</v>
      </c>
      <c r="E39" s="84">
        <v>185</v>
      </c>
      <c r="F39" s="84"/>
    </row>
    <row r="40" spans="1:6" x14ac:dyDescent="0.2">
      <c r="A40" s="55" t="s">
        <v>127</v>
      </c>
      <c r="B40" s="56" t="s">
        <v>128</v>
      </c>
      <c r="C40" s="84">
        <v>41000</v>
      </c>
      <c r="D40" s="84">
        <v>66609.77</v>
      </c>
      <c r="E40" s="84">
        <v>71089.34</v>
      </c>
      <c r="F40" s="84"/>
    </row>
    <row r="41" spans="1:6" x14ac:dyDescent="0.2">
      <c r="A41" s="55" t="s">
        <v>129</v>
      </c>
      <c r="B41" s="56" t="s">
        <v>130</v>
      </c>
      <c r="C41" s="84">
        <v>66</v>
      </c>
      <c r="D41" s="84">
        <v>66</v>
      </c>
      <c r="E41" s="84">
        <v>299.55</v>
      </c>
      <c r="F41" s="84"/>
    </row>
    <row r="42" spans="1:6" x14ac:dyDescent="0.2">
      <c r="A42" s="55" t="s">
        <v>131</v>
      </c>
      <c r="B42" s="56" t="s">
        <v>132</v>
      </c>
      <c r="C42" s="84">
        <v>1000</v>
      </c>
      <c r="D42" s="84">
        <v>1000</v>
      </c>
      <c r="E42" s="84">
        <v>3751.4</v>
      </c>
      <c r="F42" s="84"/>
    </row>
    <row r="43" spans="1:6" x14ac:dyDescent="0.2">
      <c r="A43" s="53" t="s">
        <v>133</v>
      </c>
      <c r="B43" s="54" t="s">
        <v>134</v>
      </c>
      <c r="C43" s="83">
        <f>C44</f>
        <v>800</v>
      </c>
      <c r="D43" s="83">
        <f>D44</f>
        <v>800</v>
      </c>
      <c r="E43" s="83">
        <f>E44</f>
        <v>311.01</v>
      </c>
      <c r="F43" s="83">
        <f>(E43*100)/D43</f>
        <v>38.876249999999999</v>
      </c>
    </row>
    <row r="44" spans="1:6" ht="25.5" x14ac:dyDescent="0.2">
      <c r="A44" s="55" t="s">
        <v>135</v>
      </c>
      <c r="B44" s="56" t="s">
        <v>136</v>
      </c>
      <c r="C44" s="84">
        <v>800</v>
      </c>
      <c r="D44" s="84">
        <v>800</v>
      </c>
      <c r="E44" s="84">
        <v>311.01</v>
      </c>
      <c r="F44" s="84"/>
    </row>
    <row r="45" spans="1:6" x14ac:dyDescent="0.2">
      <c r="A45" s="53" t="s">
        <v>137</v>
      </c>
      <c r="B45" s="54" t="s">
        <v>138</v>
      </c>
      <c r="C45" s="83">
        <f>C46+C47+C48+C49</f>
        <v>1261</v>
      </c>
      <c r="D45" s="83">
        <f>D46+D47+D48+D49</f>
        <v>1261</v>
      </c>
      <c r="E45" s="83">
        <f>E46+E47+E48+E49</f>
        <v>1186.97</v>
      </c>
      <c r="F45" s="83">
        <f>(E45*100)/D45</f>
        <v>94.129262490087228</v>
      </c>
    </row>
    <row r="46" spans="1:6" x14ac:dyDescent="0.2">
      <c r="A46" s="55" t="s">
        <v>139</v>
      </c>
      <c r="B46" s="56" t="s">
        <v>140</v>
      </c>
      <c r="C46" s="84">
        <v>398</v>
      </c>
      <c r="D46" s="84">
        <v>398</v>
      </c>
      <c r="E46" s="84">
        <v>596.67999999999995</v>
      </c>
      <c r="F46" s="84"/>
    </row>
    <row r="47" spans="1:6" x14ac:dyDescent="0.2">
      <c r="A47" s="55" t="s">
        <v>141</v>
      </c>
      <c r="B47" s="56" t="s">
        <v>142</v>
      </c>
      <c r="C47" s="84">
        <v>133</v>
      </c>
      <c r="D47" s="84">
        <v>133</v>
      </c>
      <c r="E47" s="84">
        <v>174.41</v>
      </c>
      <c r="F47" s="84"/>
    </row>
    <row r="48" spans="1:6" x14ac:dyDescent="0.2">
      <c r="A48" s="55" t="s">
        <v>143</v>
      </c>
      <c r="B48" s="56" t="s">
        <v>144</v>
      </c>
      <c r="C48" s="84">
        <v>130</v>
      </c>
      <c r="D48" s="84">
        <v>130</v>
      </c>
      <c r="E48" s="84">
        <v>127.44</v>
      </c>
      <c r="F48" s="84"/>
    </row>
    <row r="49" spans="1:6" x14ac:dyDescent="0.2">
      <c r="A49" s="55" t="s">
        <v>145</v>
      </c>
      <c r="B49" s="56" t="s">
        <v>138</v>
      </c>
      <c r="C49" s="84">
        <v>600</v>
      </c>
      <c r="D49" s="84">
        <v>600</v>
      </c>
      <c r="E49" s="84">
        <v>288.44</v>
      </c>
      <c r="F49" s="84"/>
    </row>
    <row r="50" spans="1:6" x14ac:dyDescent="0.2">
      <c r="A50" s="51" t="s">
        <v>146</v>
      </c>
      <c r="B50" s="52" t="s">
        <v>147</v>
      </c>
      <c r="C50" s="82">
        <f>C51+C53</f>
        <v>1460</v>
      </c>
      <c r="D50" s="82">
        <f>D51+D53</f>
        <v>1610</v>
      </c>
      <c r="E50" s="82">
        <f>E51+E53</f>
        <v>1443.12</v>
      </c>
      <c r="F50" s="81">
        <f>(E50*100)/D50</f>
        <v>89.634782608695659</v>
      </c>
    </row>
    <row r="51" spans="1:6" x14ac:dyDescent="0.2">
      <c r="A51" s="53" t="s">
        <v>148</v>
      </c>
      <c r="B51" s="54" t="s">
        <v>149</v>
      </c>
      <c r="C51" s="83">
        <f>C52</f>
        <v>850</v>
      </c>
      <c r="D51" s="83">
        <f>D52</f>
        <v>700</v>
      </c>
      <c r="E51" s="83">
        <f>E52</f>
        <v>603.75</v>
      </c>
      <c r="F51" s="83">
        <f>(E51*100)/D51</f>
        <v>86.25</v>
      </c>
    </row>
    <row r="52" spans="1:6" ht="25.5" x14ac:dyDescent="0.2">
      <c r="A52" s="55" t="s">
        <v>150</v>
      </c>
      <c r="B52" s="56" t="s">
        <v>151</v>
      </c>
      <c r="C52" s="84">
        <v>850</v>
      </c>
      <c r="D52" s="84">
        <v>700</v>
      </c>
      <c r="E52" s="84">
        <v>603.75</v>
      </c>
      <c r="F52" s="84"/>
    </row>
    <row r="53" spans="1:6" x14ac:dyDescent="0.2">
      <c r="A53" s="53" t="s">
        <v>152</v>
      </c>
      <c r="B53" s="54" t="s">
        <v>153</v>
      </c>
      <c r="C53" s="83">
        <f>C54</f>
        <v>610</v>
      </c>
      <c r="D53" s="83">
        <f>D54</f>
        <v>910</v>
      </c>
      <c r="E53" s="83">
        <f>E54</f>
        <v>839.37</v>
      </c>
      <c r="F53" s="83">
        <f>(E53*100)/D53</f>
        <v>92.238461538461536</v>
      </c>
    </row>
    <row r="54" spans="1:6" x14ac:dyDescent="0.2">
      <c r="A54" s="55" t="s">
        <v>154</v>
      </c>
      <c r="B54" s="56" t="s">
        <v>155</v>
      </c>
      <c r="C54" s="84">
        <v>610</v>
      </c>
      <c r="D54" s="84">
        <v>910</v>
      </c>
      <c r="E54" s="84">
        <v>839.37</v>
      </c>
      <c r="F54" s="84"/>
    </row>
    <row r="55" spans="1:6" x14ac:dyDescent="0.2">
      <c r="A55" s="49" t="s">
        <v>156</v>
      </c>
      <c r="B55" s="50" t="s">
        <v>157</v>
      </c>
      <c r="C55" s="80">
        <f>C56</f>
        <v>10200</v>
      </c>
      <c r="D55" s="80">
        <f>D56</f>
        <v>10200</v>
      </c>
      <c r="E55" s="80">
        <f>E56</f>
        <v>9958.119999999999</v>
      </c>
      <c r="F55" s="81">
        <f>(E55*100)/D55</f>
        <v>97.628627450980389</v>
      </c>
    </row>
    <row r="56" spans="1:6" x14ac:dyDescent="0.2">
      <c r="A56" s="51" t="s">
        <v>158</v>
      </c>
      <c r="B56" s="52" t="s">
        <v>159</v>
      </c>
      <c r="C56" s="82">
        <f>C57+C60</f>
        <v>10200</v>
      </c>
      <c r="D56" s="82">
        <f>D57+D60</f>
        <v>10200</v>
      </c>
      <c r="E56" s="82">
        <f>E57+E60</f>
        <v>9958.119999999999</v>
      </c>
      <c r="F56" s="81">
        <f>(E56*100)/D56</f>
        <v>97.628627450980389</v>
      </c>
    </row>
    <row r="57" spans="1:6" x14ac:dyDescent="0.2">
      <c r="A57" s="53" t="s">
        <v>160</v>
      </c>
      <c r="B57" s="54" t="s">
        <v>161</v>
      </c>
      <c r="C57" s="83">
        <f>C58+C59</f>
        <v>6152</v>
      </c>
      <c r="D57" s="83">
        <f>D58+D59</f>
        <v>6152</v>
      </c>
      <c r="E57" s="83">
        <f>E58+E59</f>
        <v>5945.95</v>
      </c>
      <c r="F57" s="83">
        <f>(E57*100)/D57</f>
        <v>96.650682704811445</v>
      </c>
    </row>
    <row r="58" spans="1:6" x14ac:dyDescent="0.2">
      <c r="A58" s="55" t="s">
        <v>162</v>
      </c>
      <c r="B58" s="56" t="s">
        <v>163</v>
      </c>
      <c r="C58" s="84">
        <v>1552</v>
      </c>
      <c r="D58" s="84">
        <v>1552</v>
      </c>
      <c r="E58" s="84">
        <v>642.87</v>
      </c>
      <c r="F58" s="84"/>
    </row>
    <row r="59" spans="1:6" x14ac:dyDescent="0.2">
      <c r="A59" s="55" t="s">
        <v>164</v>
      </c>
      <c r="B59" s="56" t="s">
        <v>165</v>
      </c>
      <c r="C59" s="84">
        <v>4600</v>
      </c>
      <c r="D59" s="84">
        <v>4600</v>
      </c>
      <c r="E59" s="84">
        <v>5303.08</v>
      </c>
      <c r="F59" s="84"/>
    </row>
    <row r="60" spans="1:6" x14ac:dyDescent="0.2">
      <c r="A60" s="53" t="s">
        <v>166</v>
      </c>
      <c r="B60" s="54" t="s">
        <v>167</v>
      </c>
      <c r="C60" s="83">
        <f>C61</f>
        <v>4048</v>
      </c>
      <c r="D60" s="83">
        <f>D61</f>
        <v>4048</v>
      </c>
      <c r="E60" s="83">
        <f>E61</f>
        <v>4012.17</v>
      </c>
      <c r="F60" s="83">
        <f>(E60*100)/D60</f>
        <v>99.114871541501969</v>
      </c>
    </row>
    <row r="61" spans="1:6" x14ac:dyDescent="0.2">
      <c r="A61" s="55" t="s">
        <v>168</v>
      </c>
      <c r="B61" s="56" t="s">
        <v>169</v>
      </c>
      <c r="C61" s="84">
        <v>4048</v>
      </c>
      <c r="D61" s="84">
        <v>4048</v>
      </c>
      <c r="E61" s="84">
        <v>4012.17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0">C63</f>
        <v>805560</v>
      </c>
      <c r="D62" s="80">
        <f t="shared" si="0"/>
        <v>1003771.66</v>
      </c>
      <c r="E62" s="80">
        <f t="shared" si="0"/>
        <v>1003162.9</v>
      </c>
      <c r="F62" s="81">
        <f>(E62*100)/D62</f>
        <v>99.939352740841471</v>
      </c>
    </row>
    <row r="63" spans="1:6" x14ac:dyDescent="0.2">
      <c r="A63" s="51" t="s">
        <v>64</v>
      </c>
      <c r="B63" s="52" t="s">
        <v>65</v>
      </c>
      <c r="C63" s="82">
        <f t="shared" si="0"/>
        <v>805560</v>
      </c>
      <c r="D63" s="82">
        <f t="shared" si="0"/>
        <v>1003771.66</v>
      </c>
      <c r="E63" s="82">
        <f t="shared" si="0"/>
        <v>1003162.9</v>
      </c>
      <c r="F63" s="81">
        <f>(E63*100)/D63</f>
        <v>99.939352740841471</v>
      </c>
    </row>
    <row r="64" spans="1:6" ht="25.5" x14ac:dyDescent="0.2">
      <c r="A64" s="53" t="s">
        <v>66</v>
      </c>
      <c r="B64" s="54" t="s">
        <v>67</v>
      </c>
      <c r="C64" s="83">
        <f>C65+C66</f>
        <v>805560</v>
      </c>
      <c r="D64" s="83">
        <f>D65+D66</f>
        <v>1003771.66</v>
      </c>
      <c r="E64" s="83">
        <f>E65+E66</f>
        <v>1003162.9</v>
      </c>
      <c r="F64" s="83">
        <f>(E64*100)/D64</f>
        <v>99.939352740841471</v>
      </c>
    </row>
    <row r="65" spans="1:6" x14ac:dyDescent="0.2">
      <c r="A65" s="55" t="s">
        <v>68</v>
      </c>
      <c r="B65" s="56" t="s">
        <v>69</v>
      </c>
      <c r="C65" s="84">
        <v>799960</v>
      </c>
      <c r="D65" s="84">
        <v>993571.66</v>
      </c>
      <c r="E65" s="84">
        <v>993204.78</v>
      </c>
      <c r="F65" s="84"/>
    </row>
    <row r="66" spans="1:6" ht="25.5" x14ac:dyDescent="0.2">
      <c r="A66" s="55" t="s">
        <v>70</v>
      </c>
      <c r="B66" s="56" t="s">
        <v>71</v>
      </c>
      <c r="C66" s="84">
        <v>5600</v>
      </c>
      <c r="D66" s="84">
        <v>10200</v>
      </c>
      <c r="E66" s="84">
        <v>9958.1200000000008</v>
      </c>
      <c r="F66" s="84"/>
    </row>
    <row r="67" spans="1:6" x14ac:dyDescent="0.2">
      <c r="A67" s="48" t="s">
        <v>74</v>
      </c>
      <c r="B67" s="48" t="s">
        <v>189</v>
      </c>
      <c r="C67" s="78">
        <f t="shared" ref="C67:E70" si="1">C68</f>
        <v>199</v>
      </c>
      <c r="D67" s="78">
        <f t="shared" si="1"/>
        <v>99</v>
      </c>
      <c r="E67" s="78">
        <f t="shared" si="1"/>
        <v>619.22</v>
      </c>
      <c r="F67" s="79">
        <f>(E67*100)/D67</f>
        <v>625.47474747474746</v>
      </c>
    </row>
    <row r="68" spans="1:6" x14ac:dyDescent="0.2">
      <c r="A68" s="49" t="s">
        <v>72</v>
      </c>
      <c r="B68" s="50" t="s">
        <v>73</v>
      </c>
      <c r="C68" s="80">
        <f t="shared" si="1"/>
        <v>199</v>
      </c>
      <c r="D68" s="80">
        <f t="shared" si="1"/>
        <v>99</v>
      </c>
      <c r="E68" s="80">
        <f t="shared" si="1"/>
        <v>619.22</v>
      </c>
      <c r="F68" s="81">
        <f>(E68*100)/D68</f>
        <v>625.47474747474746</v>
      </c>
    </row>
    <row r="69" spans="1:6" x14ac:dyDescent="0.2">
      <c r="A69" s="51" t="s">
        <v>89</v>
      </c>
      <c r="B69" s="52" t="s">
        <v>90</v>
      </c>
      <c r="C69" s="82">
        <f t="shared" si="1"/>
        <v>199</v>
      </c>
      <c r="D69" s="82">
        <f t="shared" si="1"/>
        <v>99</v>
      </c>
      <c r="E69" s="82">
        <f t="shared" si="1"/>
        <v>619.22</v>
      </c>
      <c r="F69" s="81">
        <f>(E69*100)/D69</f>
        <v>625.47474747474746</v>
      </c>
    </row>
    <row r="70" spans="1:6" x14ac:dyDescent="0.2">
      <c r="A70" s="53" t="s">
        <v>101</v>
      </c>
      <c r="B70" s="54" t="s">
        <v>102</v>
      </c>
      <c r="C70" s="83">
        <f t="shared" si="1"/>
        <v>199</v>
      </c>
      <c r="D70" s="83">
        <f t="shared" si="1"/>
        <v>99</v>
      </c>
      <c r="E70" s="83">
        <f t="shared" si="1"/>
        <v>619.22</v>
      </c>
      <c r="F70" s="83">
        <f>(E70*100)/D70</f>
        <v>625.47474747474746</v>
      </c>
    </row>
    <row r="71" spans="1:6" x14ac:dyDescent="0.2">
      <c r="A71" s="55" t="s">
        <v>103</v>
      </c>
      <c r="B71" s="56" t="s">
        <v>104</v>
      </c>
      <c r="C71" s="84">
        <v>199</v>
      </c>
      <c r="D71" s="84">
        <v>99</v>
      </c>
      <c r="E71" s="84">
        <v>619.22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2">C73</f>
        <v>199</v>
      </c>
      <c r="D72" s="80">
        <f t="shared" si="2"/>
        <v>99</v>
      </c>
      <c r="E72" s="80">
        <f t="shared" si="2"/>
        <v>619.22</v>
      </c>
      <c r="F72" s="81">
        <f>(E72*100)/D72</f>
        <v>625.47474747474746</v>
      </c>
    </row>
    <row r="73" spans="1:6" x14ac:dyDescent="0.2">
      <c r="A73" s="51" t="s">
        <v>58</v>
      </c>
      <c r="B73" s="52" t="s">
        <v>59</v>
      </c>
      <c r="C73" s="82">
        <f t="shared" si="2"/>
        <v>199</v>
      </c>
      <c r="D73" s="82">
        <f t="shared" si="2"/>
        <v>99</v>
      </c>
      <c r="E73" s="82">
        <f t="shared" si="2"/>
        <v>619.22</v>
      </c>
      <c r="F73" s="81">
        <f>(E73*100)/D73</f>
        <v>625.47474747474746</v>
      </c>
    </row>
    <row r="74" spans="1:6" x14ac:dyDescent="0.2">
      <c r="A74" s="53" t="s">
        <v>60</v>
      </c>
      <c r="B74" s="54" t="s">
        <v>61</v>
      </c>
      <c r="C74" s="83">
        <f t="shared" si="2"/>
        <v>199</v>
      </c>
      <c r="D74" s="83">
        <f t="shared" si="2"/>
        <v>99</v>
      </c>
      <c r="E74" s="83">
        <f t="shared" si="2"/>
        <v>619.22</v>
      </c>
      <c r="F74" s="83">
        <f>(E74*100)/D74</f>
        <v>625.47474747474746</v>
      </c>
    </row>
    <row r="75" spans="1:6" x14ac:dyDescent="0.2">
      <c r="A75" s="55" t="s">
        <v>62</v>
      </c>
      <c r="B75" s="56" t="s">
        <v>63</v>
      </c>
      <c r="C75" s="84">
        <v>199</v>
      </c>
      <c r="D75" s="84">
        <v>99</v>
      </c>
      <c r="E75" s="84">
        <v>619.22</v>
      </c>
      <c r="F75" s="84"/>
    </row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s="57" customFormat="1" x14ac:dyDescent="0.2"/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Jadranka Kolar</cp:lastModifiedBy>
  <cp:lastPrinted>2025-03-28T12:13:32Z</cp:lastPrinted>
  <dcterms:created xsi:type="dcterms:W3CDTF">2022-08-12T12:51:27Z</dcterms:created>
  <dcterms:modified xsi:type="dcterms:W3CDTF">2025-03-31T07:39:02Z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