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21243366-353A-4244-8E78-76BB8A104F2D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<sst xmlns="http://schemas.openxmlformats.org/spreadsheetml/2006/main" count="376" uniqueCount="179">
  <si>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</si>
  <si>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</si>
  <si>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</si>
  <si>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</si>
  <si>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</si>
  <si>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</si>
  <si>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</si>
  <si>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</si>
  <si>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</si>
  <si>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</si>
  <si>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</si>
  <si>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</si>
  <si>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</si>
  <si>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</si>
  <si>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</si>
  <si>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</si>
  <si>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</si>
  <si>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</si>
  <si>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</si>
  <si>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</si>
  <si>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</si>
  <si>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</si>
  <si>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</si>
  <si>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</si>
  <si>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</si>
  <si>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</si>
  <si>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</si>
  <si>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</si>
  <si>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</si>
  <si>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</si>
  <si>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</si>
  <si>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</si>
  <si>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</si>
  <si>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</si>
  <si>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</si>
  <si>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</si>
  <si>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</si>
  <si>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</si>
  <si>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</si>
  <si>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</si>
  <si>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</si>
  <si>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</si>
  <si>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</si>
  <si>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</si>
  <si>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</si>
  <si>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</si>
  <si>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</si>
  <si>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</si>
  <si>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</si>
  <si>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</si>
  <si>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</si>
  <si>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</si>
  <si>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</si>
  <si>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</si>
  <si>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</si>
  <si>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</si>
  <si>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</si>
  <si>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</si>
  <si>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</si>
  <si>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</si>
  <si>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</si>
  <si>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</si>
  <si>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</si>
  <si>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</si>
  <si>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</si>
  <si>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</si>
  <si>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</si>
  <si>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</si>
  <si>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</si>
  <si>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</si>
  <si>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</si>
  <si>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</si>
  <si>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</si>
  <si>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</si>
  <si>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</si>
  <si>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</si>
  <si>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</si>
  <si>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</si>
  <si>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</si>
  <si>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</si>
  <si>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</si>
  <si>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</si>
  <si>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</si>
  <si>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</si>
  <si>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</si>
  <si>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</si>
  <si>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</si>
  <si>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</si>
  <si>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</si>
  <si>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</si>
  <si>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</si>
  <si>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</si>
  <si>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</si>
  <si>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</si>
  <si>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</si>
  <si>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</si>
  <si>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</si>
  <si>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</si>
  <si>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</si>
  <si>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</si>
  <si>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</si>
  <si>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</si>
  <si>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</si>
  <si>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</si>
  <si>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</si>
  <si>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</si>
  <si>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</si>
  <si>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</si>
  <si>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</si>
  <si>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</si>
  <si>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</si>
  <si>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</si>
  <si>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</si>
  <si>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</si>
  <si>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</si>
  <si>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</si>
  <si>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</si>
  <si>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</si>
  <si>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</si>
  <si>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</si>
  <si>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</si>
  <si>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</si>
  <si>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</si>
  <si>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</si>
  <si>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</si>
  <si>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</si>
  <si>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</si>
  <si>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</si>
  <si>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</si>
  <si>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</si>
  <si>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</si>
  <si>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</si>
  <si>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</si>
  <si>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</si>
  <si>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</si>
  <si>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</si>
  <si>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</si>
  <si>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</si>
  <si>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</si>
  <si>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</si>
  <si>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</si>
  <si>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</si>
  <si>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</si>
  <si>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</si>
  <si>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</si>
  <si>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</si>
  <si>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</si>
  <si>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</si>
  <si>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</si>
  <si>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</si>
  <si>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</si>
  <si>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</si>
  <si>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</si>
  <si>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</si>
  <si>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</si>
  <si>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</si>
  <si>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</si>
  <si>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</si>
  <si>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</si>
  <si>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</si>
  <si>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</si>
  <si>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</si>
  <si>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</si>
  <si>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</si>
  <si>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</si>
  <si>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</si>
  <si>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</si>
  <si>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</si>
  <si>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</si>
  <si>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4972 ZADAR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</si>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</sst>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1563780.13</v>
      </c>
      <c r="H10" s="86">
        <v>1819790</v>
      </c>
      <c r="I10" s="86">
        <v>1988070</v>
      </c>
      <c r="J10" s="86">
        <v>1976620.72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1563780.13</v>
      </c>
      <c r="H12" s="87">
        <f t="shared" ref="H12:J12" si="0">H10+H11</f>
        <v>1819790</v>
      </c>
      <c r="I12" s="87">
        <f t="shared" si="0"/>
        <v>1988070</v>
      </c>
      <c r="J12" s="87">
        <f t="shared" si="0"/>
        <v>1976620.72</v>
      </c>
      <c r="K12" s="88">
        <f>J12/G12*100</f>
        <v>126.400168545434</v>
      </c>
      <c r="L12" s="88">
        <f>J12/I12*100</f>
        <v>99.424100761039597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1541524.08</v>
      </c>
      <c r="H13" s="86">
        <v>1747080</v>
      </c>
      <c r="I13" s="86">
        <v>1981634</v>
      </c>
      <c r="J13" s="86">
        <v>1973333.33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22256.05</v>
      </c>
      <c r="H14" s="86">
        <v>72710</v>
      </c>
      <c r="I14" s="86">
        <v>6436</v>
      </c>
      <c r="J14" s="86">
        <v>3270.98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1563780.1300000001</v>
      </c>
      <c r="H15" s="87">
        <f t="shared" ref="H15:J15" si="1">H13+H14</f>
        <v>1819790</v>
      </c>
      <c r="I15" s="87">
        <f t="shared" si="1"/>
        <v>1988070</v>
      </c>
      <c r="J15" s="87">
        <f t="shared" si="1"/>
        <v>1976604.31</v>
      </c>
      <c r="K15" s="88">
        <f>J15/G15*100</f>
        <v>126.399119165173</v>
      </c>
      <c r="L15" s="88">
        <f>J15/I15*100</f>
        <v>99.423275337387508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-2.3283064365386963E-10</v>
      </c>
      <c r="H16" s="90">
        <f t="shared" ref="H16:J16" si="2">H12-H15</f>
        <v>0</v>
      </c>
      <c r="I16" s="90">
        <f t="shared" si="2"/>
        <v>0</v>
      </c>
      <c r="J16" s="90">
        <f t="shared" si="2"/>
        <v>16.409999999916181</v>
      </c>
      <c r="K16" s="88">
        <f>J16/G16*100</f>
        <v>-7048041332700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32.32</v>
      </c>
      <c r="H24" s="86">
        <v>0</v>
      </c>
      <c r="I24" s="86">
        <v>0</v>
      </c>
      <c r="J24" s="86">
        <v>14.49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-14.49</v>
      </c>
      <c r="H25" s="86">
        <v>0</v>
      </c>
      <c r="I25" s="86">
        <v>0</v>
      </c>
      <c r="J25" s="86">
        <v>-30.9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17.829999999999998</v>
      </c>
      <c r="H26" s="94">
        <f t="shared" ref="H26:J26" si="4">H24+H25</f>
        <v>0</v>
      </c>
      <c r="I26" s="94">
        <f t="shared" si="4"/>
        <v>0</v>
      </c>
      <c r="J26" s="94">
        <f t="shared" si="4"/>
        <v>-16.409999999999997</v>
      </c>
      <c r="K26" s="93">
        <f>J26/G26*100</f>
        <v>-92.035894559730778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17.829999999767168</v>
      </c>
      <c r="H27" s="94">
        <f t="shared" ref="H27:J27" si="5">H16+H26</f>
        <v>0</v>
      </c>
      <c r="I27" s="94">
        <f t="shared" si="5"/>
        <v>0</v>
      </c>
      <c r="J27" s="94">
        <f t="shared" si="5"/>
        <v>-8.3815621110261418E-11</v>
      </c>
      <c r="K27" s="93">
        <f>J27/G27*100</f>
        <v>-4.7008200286795245E-10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1563780.1300000001</v>
      </c>
      <c r="H10" s="65">
        <f>H11</f>
        <v>1819790</v>
      </c>
      <c r="I10" s="65">
        <f>I11</f>
        <v>1988070</v>
      </c>
      <c r="J10" s="65">
        <f>J11</f>
        <v>1976620.72</v>
      </c>
      <c r="K10" s="69">
        <f t="shared" ref="K10:K18" si="0">(J10*100)/G10</f>
        <v>126.40016854543354</v>
      </c>
      <c r="L10" s="69">
        <f t="shared" ref="L10:L18" si="1">(J10*100)/I10</f>
        <v>99.424100761039597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1563780.1300000001</v>
      </c>
      <c r="H11" s="65">
        <f>H12+H15</f>
        <v>1819790</v>
      </c>
      <c r="I11" s="65">
        <f>I12+I15</f>
        <v>1988070</v>
      </c>
      <c r="J11" s="65">
        <f>J12+J15</f>
        <v>1976620.72</v>
      </c>
      <c r="K11" s="65">
        <f t="shared" si="0"/>
        <v>126.40016854543354</v>
      </c>
      <c r="L11" s="65">
        <f t="shared" si="1"/>
        <v>99.424100761039597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438.57</v>
      </c>
      <c r="H12" s="65">
        <f t="shared" si="2"/>
        <v>664</v>
      </c>
      <c r="I12" s="65">
        <f t="shared" si="2"/>
        <v>564</v>
      </c>
      <c r="J12" s="65">
        <f t="shared" si="2"/>
        <v>572.04999999999995</v>
      </c>
      <c r="K12" s="65">
        <f t="shared" si="0"/>
        <v>130.43527829080875</v>
      </c>
      <c r="L12" s="65">
        <f t="shared" si="1"/>
        <v>101.427304964539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438.57</v>
      </c>
      <c r="H13" s="65">
        <f t="shared" si="2"/>
        <v>664</v>
      </c>
      <c r="I13" s="65">
        <f t="shared" si="2"/>
        <v>564</v>
      </c>
      <c r="J13" s="65">
        <f t="shared" si="2"/>
        <v>572.04999999999995</v>
      </c>
      <c r="K13" s="65">
        <f t="shared" si="0"/>
        <v>130.43527829080875</v>
      </c>
      <c r="L13" s="65">
        <f t="shared" si="1"/>
        <v>101.427304964539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438.57</v>
      </c>
      <c r="H14" s="66">
        <v>664</v>
      </c>
      <c r="I14" s="66">
        <v>564</v>
      </c>
      <c r="J14" s="66">
        <v>572.04999999999995</v>
      </c>
      <c r="K14" s="66">
        <f t="shared" si="0"/>
        <v>130.43527829080875</v>
      </c>
      <c r="L14" s="66">
        <f t="shared" si="1"/>
        <v>101.427304964539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1563341.56</v>
      </c>
      <c r="H15" s="65">
        <f>H16</f>
        <v>1819126</v>
      </c>
      <c r="I15" s="65">
        <f>I16</f>
        <v>1987506</v>
      </c>
      <c r="J15" s="65">
        <f>J16</f>
        <v>1976048.67</v>
      </c>
      <c r="K15" s="65">
        <f t="shared" si="0"/>
        <v>126.39903656114662</v>
      </c>
      <c r="L15" s="65">
        <f t="shared" si="1"/>
        <v>99.423532306317568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1563341.56</v>
      </c>
      <c r="H16" s="65">
        <f>H17+H18</f>
        <v>1819126</v>
      </c>
      <c r="I16" s="65">
        <f>I17+I18</f>
        <v>1987506</v>
      </c>
      <c r="J16" s="65">
        <f>J17+J18</f>
        <v>1976048.67</v>
      </c>
      <c r="K16" s="65">
        <f t="shared" si="0"/>
        <v>126.39903656114662</v>
      </c>
      <c r="L16" s="65">
        <f t="shared" si="1"/>
        <v>99.423532306317568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1541085.51</v>
      </c>
      <c r="H17" s="66">
        <v>1746416</v>
      </c>
      <c r="I17" s="66">
        <v>1981066</v>
      </c>
      <c r="J17" s="66">
        <v>1972777.69</v>
      </c>
      <c r="K17" s="66">
        <f t="shared" si="0"/>
        <v>128.01221458502974</v>
      </c>
      <c r="L17" s="66">
        <f t="shared" si="1"/>
        <v>99.581623731869612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22256.05</v>
      </c>
      <c r="H18" s="66">
        <v>72710</v>
      </c>
      <c r="I18" s="66">
        <v>6440</v>
      </c>
      <c r="J18" s="66">
        <v>3270.98</v>
      </c>
      <c r="K18" s="66">
        <f t="shared" si="0"/>
        <v>14.69703743476493</v>
      </c>
      <c r="L18" s="66">
        <f t="shared" si="1"/>
        <v>50.791614906832301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G24+G64</f>
        <v>1563780.13</v>
      </c>
      <c r="H23" s="65">
        <f>H24+H64</f>
        <v>1819790</v>
      </c>
      <c r="I23" s="65">
        <f>I24+I64</f>
        <v>1988070</v>
      </c>
      <c r="J23" s="65">
        <f>J24+J64</f>
        <v>1976604.3099999998</v>
      </c>
      <c r="K23" s="70">
        <f t="shared" ref="K23:K54" si="3">(J23*100)/G23</f>
        <v>126.39911916517319</v>
      </c>
      <c r="L23" s="70">
        <f t="shared" ref="L23:L54" si="4">(J23*100)/I23</f>
        <v>99.423275337387523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1541524.0799999998</v>
      </c>
      <c r="H24" s="65">
        <f>H25+H33+H59</f>
        <v>1747080</v>
      </c>
      <c r="I24" s="65">
        <f>I25+I33+I59</f>
        <v>1981634</v>
      </c>
      <c r="J24" s="65">
        <f>J25+J33+J59</f>
        <v>1973333.3299999998</v>
      </c>
      <c r="K24" s="65">
        <f t="shared" si="3"/>
        <v>128.01183942582333</v>
      </c>
      <c r="L24" s="65">
        <f t="shared" si="4"/>
        <v>99.581119924264527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1236967.8600000001</v>
      </c>
      <c r="H25" s="65">
        <f>H26+H29+H31</f>
        <v>1463180</v>
      </c>
      <c r="I25" s="65">
        <f>I26+I29+I31</f>
        <v>1601030</v>
      </c>
      <c r="J25" s="65">
        <f>J26+J29+J31</f>
        <v>1600926.14</v>
      </c>
      <c r="K25" s="65">
        <f t="shared" si="3"/>
        <v>129.42342252934526</v>
      </c>
      <c r="L25" s="65">
        <f t="shared" si="4"/>
        <v>99.993512926053853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1028267.4500000001</v>
      </c>
      <c r="H26" s="65">
        <f>H27+H28</f>
        <v>1225530</v>
      </c>
      <c r="I26" s="65">
        <f>I27+I28</f>
        <v>1330980</v>
      </c>
      <c r="J26" s="65">
        <f>J27+J28</f>
        <v>1330966.96</v>
      </c>
      <c r="K26" s="65">
        <f t="shared" si="3"/>
        <v>129.43781892541671</v>
      </c>
      <c r="L26" s="65">
        <f t="shared" si="4"/>
        <v>99.999020270777919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1018804.52</v>
      </c>
      <c r="H27" s="66">
        <v>1214912</v>
      </c>
      <c r="I27" s="66">
        <v>1317362</v>
      </c>
      <c r="J27" s="66">
        <v>1315006.43</v>
      </c>
      <c r="K27" s="66">
        <f t="shared" si="3"/>
        <v>129.07347819776064</v>
      </c>
      <c r="L27" s="66">
        <f t="shared" si="4"/>
        <v>99.821190378954299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9462.93</v>
      </c>
      <c r="H28" s="66">
        <v>10618</v>
      </c>
      <c r="I28" s="66">
        <v>13618</v>
      </c>
      <c r="J28" s="66">
        <v>15960.53</v>
      </c>
      <c r="K28" s="66">
        <f t="shared" si="3"/>
        <v>168.66372254682219</v>
      </c>
      <c r="L28" s="66">
        <f t="shared" si="4"/>
        <v>117.20171831399618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39931.89</v>
      </c>
      <c r="H29" s="65">
        <f>H30</f>
        <v>44600</v>
      </c>
      <c r="I29" s="65">
        <f>I30</f>
        <v>50400</v>
      </c>
      <c r="J29" s="65">
        <f>J30</f>
        <v>50349.440000000002</v>
      </c>
      <c r="K29" s="65">
        <f t="shared" si="3"/>
        <v>126.08829684745702</v>
      </c>
      <c r="L29" s="65">
        <f t="shared" si="4"/>
        <v>99.899682539682544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39931.89</v>
      </c>
      <c r="H30" s="66">
        <v>44600</v>
      </c>
      <c r="I30" s="66">
        <v>50400</v>
      </c>
      <c r="J30" s="66">
        <v>50349.440000000002</v>
      </c>
      <c r="K30" s="66">
        <f t="shared" si="3"/>
        <v>126.08829684745702</v>
      </c>
      <c r="L30" s="66">
        <f t="shared" si="4"/>
        <v>99.899682539682544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168768.52</v>
      </c>
      <c r="H31" s="65">
        <f>H32</f>
        <v>193050</v>
      </c>
      <c r="I31" s="65">
        <f>I32</f>
        <v>219650</v>
      </c>
      <c r="J31" s="65">
        <f>J32</f>
        <v>219609.74</v>
      </c>
      <c r="K31" s="65">
        <f t="shared" si="3"/>
        <v>130.12482422669822</v>
      </c>
      <c r="L31" s="65">
        <f t="shared" si="4"/>
        <v>99.981670839972679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168768.52</v>
      </c>
      <c r="H32" s="66">
        <v>193050</v>
      </c>
      <c r="I32" s="66">
        <v>219650</v>
      </c>
      <c r="J32" s="66">
        <v>219609.74</v>
      </c>
      <c r="K32" s="66">
        <f t="shared" si="3"/>
        <v>130.12482422669822</v>
      </c>
      <c r="L32" s="66">
        <f t="shared" si="4"/>
        <v>99.981670839972679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G34+G39+G43+G52+G54</f>
        <v>302353.07999999996</v>
      </c>
      <c r="H33" s="65">
        <f>H34+H39+H43+H52+H54</f>
        <v>281707</v>
      </c>
      <c r="I33" s="65">
        <f>I34+I39+I43+I52+I54</f>
        <v>378411</v>
      </c>
      <c r="J33" s="65">
        <f>J34+J39+J43+J52+J54</f>
        <v>370408.17</v>
      </c>
      <c r="K33" s="65">
        <f t="shared" si="3"/>
        <v>122.50848246692246</v>
      </c>
      <c r="L33" s="65">
        <f t="shared" si="4"/>
        <v>97.885148687538148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33665.740000000005</v>
      </c>
      <c r="H34" s="65">
        <f>H35+H36+H37+H38</f>
        <v>35983</v>
      </c>
      <c r="I34" s="65">
        <f>I35+I36+I37+I38</f>
        <v>34983</v>
      </c>
      <c r="J34" s="65">
        <f>J35+J36+J37+J38</f>
        <v>33850.04</v>
      </c>
      <c r="K34" s="65">
        <f t="shared" si="3"/>
        <v>100.54744081074705</v>
      </c>
      <c r="L34" s="65">
        <f t="shared" si="4"/>
        <v>96.761398393505416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4654</v>
      </c>
      <c r="H35" s="66">
        <v>3700</v>
      </c>
      <c r="I35" s="66">
        <v>3700</v>
      </c>
      <c r="J35" s="66">
        <v>2446.16</v>
      </c>
      <c r="K35" s="66">
        <f t="shared" si="3"/>
        <v>52.560378169316714</v>
      </c>
      <c r="L35" s="66">
        <f t="shared" si="4"/>
        <v>66.112432432432428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28421.74</v>
      </c>
      <c r="H36" s="66">
        <v>32000</v>
      </c>
      <c r="I36" s="66">
        <v>31000</v>
      </c>
      <c r="J36" s="66">
        <v>30704.38</v>
      </c>
      <c r="K36" s="66">
        <f t="shared" si="3"/>
        <v>108.03131687222528</v>
      </c>
      <c r="L36" s="66">
        <f t="shared" si="4"/>
        <v>99.046387096774197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590</v>
      </c>
      <c r="H37" s="66">
        <v>150</v>
      </c>
      <c r="I37" s="66">
        <v>150</v>
      </c>
      <c r="J37" s="66">
        <v>543</v>
      </c>
      <c r="K37" s="66">
        <f t="shared" si="3"/>
        <v>92.033898305084747</v>
      </c>
      <c r="L37" s="66">
        <f t="shared" si="4"/>
        <v>362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133</v>
      </c>
      <c r="I38" s="66">
        <v>133</v>
      </c>
      <c r="J38" s="66">
        <v>156.5</v>
      </c>
      <c r="K38" s="66" t="e">
        <f t="shared" si="3"/>
        <v>#DIV/0!</v>
      </c>
      <c r="L38" s="66">
        <f t="shared" si="4"/>
        <v>117.66917293233082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29921.219999999998</v>
      </c>
      <c r="H39" s="65">
        <f>H40+H41+H42</f>
        <v>29122</v>
      </c>
      <c r="I39" s="65">
        <f>I40+I41+I42</f>
        <v>22022</v>
      </c>
      <c r="J39" s="65">
        <f>J40+J41+J42</f>
        <v>23118.82</v>
      </c>
      <c r="K39" s="65">
        <f t="shared" si="3"/>
        <v>77.265632885290117</v>
      </c>
      <c r="L39" s="65">
        <f t="shared" si="4"/>
        <v>104.9805648896558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19875.810000000001</v>
      </c>
      <c r="H40" s="66">
        <v>20724</v>
      </c>
      <c r="I40" s="66">
        <v>18624</v>
      </c>
      <c r="J40" s="66">
        <v>19557.72</v>
      </c>
      <c r="K40" s="66">
        <f t="shared" si="3"/>
        <v>98.399612393155294</v>
      </c>
      <c r="L40" s="66">
        <f t="shared" si="4"/>
        <v>105.01353092783505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9668.15</v>
      </c>
      <c r="H41" s="66">
        <v>8000</v>
      </c>
      <c r="I41" s="66">
        <v>3000</v>
      </c>
      <c r="J41" s="66">
        <v>3163.1</v>
      </c>
      <c r="K41" s="66">
        <f t="shared" si="3"/>
        <v>32.716703816138562</v>
      </c>
      <c r="L41" s="66">
        <f t="shared" si="4"/>
        <v>105.43666666666667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377.26</v>
      </c>
      <c r="H42" s="66">
        <v>398</v>
      </c>
      <c r="I42" s="66">
        <v>398</v>
      </c>
      <c r="J42" s="66">
        <v>398</v>
      </c>
      <c r="K42" s="66">
        <f t="shared" si="3"/>
        <v>105.49753485659757</v>
      </c>
      <c r="L42" s="66">
        <f t="shared" si="4"/>
        <v>100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</f>
        <v>237213.97</v>
      </c>
      <c r="H43" s="65">
        <f>H44+H45+H46+H47+H48+H49+H50+H51</f>
        <v>212706</v>
      </c>
      <c r="I43" s="65">
        <f>I44+I45+I46+I47+I48+I49+I50+I51</f>
        <v>317710</v>
      </c>
      <c r="J43" s="65">
        <f>J44+J45+J46+J47+J48+J49+J50+J51</f>
        <v>309357.44</v>
      </c>
      <c r="K43" s="65">
        <f t="shared" si="3"/>
        <v>130.41282518057432</v>
      </c>
      <c r="L43" s="65">
        <f t="shared" si="4"/>
        <v>97.37101129961286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20028.400000000001</v>
      </c>
      <c r="H44" s="66">
        <v>22000</v>
      </c>
      <c r="I44" s="66">
        <v>26000</v>
      </c>
      <c r="J44" s="66">
        <v>28991.15</v>
      </c>
      <c r="K44" s="66">
        <f t="shared" si="3"/>
        <v>144.75020470931275</v>
      </c>
      <c r="L44" s="66">
        <f t="shared" si="4"/>
        <v>111.50442307692308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2177.15</v>
      </c>
      <c r="H45" s="66">
        <v>5000</v>
      </c>
      <c r="I45" s="66">
        <v>5000</v>
      </c>
      <c r="J45" s="66">
        <v>1054.58</v>
      </c>
      <c r="K45" s="66">
        <f t="shared" si="3"/>
        <v>48.43855499161748</v>
      </c>
      <c r="L45" s="66">
        <f t="shared" si="4"/>
        <v>21.0916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2996.14</v>
      </c>
      <c r="H46" s="66">
        <v>3000</v>
      </c>
      <c r="I46" s="66">
        <v>3000</v>
      </c>
      <c r="J46" s="66">
        <v>1500</v>
      </c>
      <c r="K46" s="66">
        <f t="shared" si="3"/>
        <v>50.064416215530649</v>
      </c>
      <c r="L46" s="66">
        <f t="shared" si="4"/>
        <v>50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3960.13</v>
      </c>
      <c r="H47" s="66">
        <v>3800</v>
      </c>
      <c r="I47" s="66">
        <v>3800</v>
      </c>
      <c r="J47" s="66">
        <v>3627.69</v>
      </c>
      <c r="K47" s="66">
        <f t="shared" si="3"/>
        <v>91.605326087779943</v>
      </c>
      <c r="L47" s="66">
        <f t="shared" si="4"/>
        <v>95.465526315789475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10827.32</v>
      </c>
      <c r="H48" s="66">
        <v>12100</v>
      </c>
      <c r="I48" s="66">
        <v>15100</v>
      </c>
      <c r="J48" s="66">
        <v>15401.8</v>
      </c>
      <c r="K48" s="66">
        <f t="shared" si="3"/>
        <v>142.24942090932936</v>
      </c>
      <c r="L48" s="66">
        <f t="shared" si="4"/>
        <v>101.99867549668875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334.11</v>
      </c>
      <c r="H49" s="66">
        <v>7900</v>
      </c>
      <c r="I49" s="66">
        <v>7900</v>
      </c>
      <c r="J49" s="66">
        <v>36.119999999999997</v>
      </c>
      <c r="K49" s="66">
        <f t="shared" si="3"/>
        <v>10.810810810810811</v>
      </c>
      <c r="L49" s="66">
        <f t="shared" si="4"/>
        <v>0.45721518987341775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196350.72</v>
      </c>
      <c r="H50" s="66">
        <v>158375</v>
      </c>
      <c r="I50" s="66">
        <v>256379</v>
      </c>
      <c r="J50" s="66">
        <v>258394.33</v>
      </c>
      <c r="K50" s="66">
        <f t="shared" si="3"/>
        <v>131.59836134036075</v>
      </c>
      <c r="L50" s="66">
        <f t="shared" si="4"/>
        <v>100.78607452248428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540</v>
      </c>
      <c r="H51" s="66">
        <v>531</v>
      </c>
      <c r="I51" s="66">
        <v>531</v>
      </c>
      <c r="J51" s="66">
        <v>351.77</v>
      </c>
      <c r="K51" s="66">
        <f t="shared" si="3"/>
        <v>65.142592592592592</v>
      </c>
      <c r="L51" s="66">
        <f t="shared" si="4"/>
        <v>66.24670433145009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81.540000000000006</v>
      </c>
      <c r="H52" s="65">
        <f>H53</f>
        <v>600</v>
      </c>
      <c r="I52" s="65">
        <f>I53</f>
        <v>600</v>
      </c>
      <c r="J52" s="65">
        <f>J53</f>
        <v>1850</v>
      </c>
      <c r="K52" s="65">
        <f t="shared" si="3"/>
        <v>2268.8251165072356</v>
      </c>
      <c r="L52" s="65">
        <f t="shared" si="4"/>
        <v>308.33333333333331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81.540000000000006</v>
      </c>
      <c r="H53" s="66">
        <v>600</v>
      </c>
      <c r="I53" s="66">
        <v>600</v>
      </c>
      <c r="J53" s="66">
        <v>1850</v>
      </c>
      <c r="K53" s="66">
        <f t="shared" si="3"/>
        <v>2268.8251165072356</v>
      </c>
      <c r="L53" s="66">
        <f t="shared" si="4"/>
        <v>308.33333333333331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</f>
        <v>1470.6100000000001</v>
      </c>
      <c r="H54" s="65">
        <f>H55+H56+H57+H58</f>
        <v>3296</v>
      </c>
      <c r="I54" s="65">
        <f>I55+I56+I57+I58</f>
        <v>3096</v>
      </c>
      <c r="J54" s="65">
        <f>J55+J56+J57+J58</f>
        <v>2231.87</v>
      </c>
      <c r="K54" s="65">
        <f t="shared" si="3"/>
        <v>151.76491387927459</v>
      </c>
      <c r="L54" s="65">
        <f t="shared" si="4"/>
        <v>72.088824289405679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680.21</v>
      </c>
      <c r="H55" s="66">
        <v>700</v>
      </c>
      <c r="I55" s="66">
        <v>700</v>
      </c>
      <c r="J55" s="66">
        <v>716.26</v>
      </c>
      <c r="K55" s="66">
        <f t="shared" ref="K55:K72" si="5">(J55*100)/G55</f>
        <v>105.29983387483277</v>
      </c>
      <c r="L55" s="66">
        <f t="shared" ref="L55:L72" si="6">(J55*100)/I55</f>
        <v>102.32285714285715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265</v>
      </c>
      <c r="H56" s="66">
        <v>265</v>
      </c>
      <c r="I56" s="66">
        <v>265</v>
      </c>
      <c r="J56" s="66">
        <v>265</v>
      </c>
      <c r="K56" s="66">
        <f t="shared" si="5"/>
        <v>100</v>
      </c>
      <c r="L56" s="66">
        <f t="shared" si="6"/>
        <v>100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1800</v>
      </c>
      <c r="I57" s="66">
        <v>1600</v>
      </c>
      <c r="J57" s="66">
        <v>1010.5</v>
      </c>
      <c r="K57" s="66" t="e">
        <f t="shared" si="5"/>
        <v>#DIV/0!</v>
      </c>
      <c r="L57" s="66">
        <f t="shared" si="6"/>
        <v>63.15625</v>
      </c>
    </row>
    <row r="58" spans="2:12" x14ac:dyDescent="0.25">
      <c r="B58" s="66"/>
      <c r="C58" s="66"/>
      <c r="D58" s="66"/>
      <c r="E58" s="66" t="s">
        <v>133</v>
      </c>
      <c r="F58" s="66" t="s">
        <v>126</v>
      </c>
      <c r="G58" s="66">
        <v>525.4</v>
      </c>
      <c r="H58" s="66">
        <v>531</v>
      </c>
      <c r="I58" s="66">
        <v>531</v>
      </c>
      <c r="J58" s="66">
        <v>240.11</v>
      </c>
      <c r="K58" s="66">
        <f t="shared" si="5"/>
        <v>45.700418728587742</v>
      </c>
      <c r="L58" s="66">
        <f t="shared" si="6"/>
        <v>45.218455743879474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2203.1400000000003</v>
      </c>
      <c r="H59" s="65">
        <f>H60+H62</f>
        <v>2193</v>
      </c>
      <c r="I59" s="65">
        <f>I60+I62</f>
        <v>2193</v>
      </c>
      <c r="J59" s="65">
        <f>J60+J62</f>
        <v>1999.02</v>
      </c>
      <c r="K59" s="65">
        <f t="shared" si="5"/>
        <v>90.735041803970688</v>
      </c>
      <c r="L59" s="65">
        <f t="shared" si="6"/>
        <v>91.154582763337899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578.19000000000005</v>
      </c>
      <c r="H60" s="65">
        <f>H61</f>
        <v>520</v>
      </c>
      <c r="I60" s="65">
        <f>I61</f>
        <v>520</v>
      </c>
      <c r="J60" s="65">
        <f>J61</f>
        <v>390.22</v>
      </c>
      <c r="K60" s="65">
        <f t="shared" si="5"/>
        <v>67.489925457029685</v>
      </c>
      <c r="L60" s="65">
        <f t="shared" si="6"/>
        <v>75.042307692307688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578.19000000000005</v>
      </c>
      <c r="H61" s="66">
        <v>520</v>
      </c>
      <c r="I61" s="66">
        <v>520</v>
      </c>
      <c r="J61" s="66">
        <v>390.22</v>
      </c>
      <c r="K61" s="66">
        <f t="shared" si="5"/>
        <v>67.489925457029685</v>
      </c>
      <c r="L61" s="66">
        <f t="shared" si="6"/>
        <v>75.042307692307688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1624.95</v>
      </c>
      <c r="H62" s="65">
        <f>H63</f>
        <v>1673</v>
      </c>
      <c r="I62" s="65">
        <f>I63</f>
        <v>1673</v>
      </c>
      <c r="J62" s="65">
        <f>J63</f>
        <v>1608.8</v>
      </c>
      <c r="K62" s="65">
        <f t="shared" si="5"/>
        <v>99.00612326533124</v>
      </c>
      <c r="L62" s="65">
        <f t="shared" si="6"/>
        <v>96.162582187686795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1624.95</v>
      </c>
      <c r="H63" s="66">
        <v>1673</v>
      </c>
      <c r="I63" s="66">
        <v>1673</v>
      </c>
      <c r="J63" s="66">
        <v>1608.8</v>
      </c>
      <c r="K63" s="66">
        <f t="shared" si="5"/>
        <v>99.00612326533124</v>
      </c>
      <c r="L63" s="66">
        <f t="shared" si="6"/>
        <v>96.162582187686795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>G65+G70</f>
        <v>22256.050000000003</v>
      </c>
      <c r="H64" s="65">
        <f>H65+H70</f>
        <v>72710</v>
      </c>
      <c r="I64" s="65">
        <f>I65+I70</f>
        <v>6436</v>
      </c>
      <c r="J64" s="65">
        <f>J65+J70</f>
        <v>3270.98</v>
      </c>
      <c r="K64" s="65">
        <f t="shared" si="5"/>
        <v>14.697037434764928</v>
      </c>
      <c r="L64" s="65">
        <f t="shared" si="6"/>
        <v>50.823182100683653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3083.31</v>
      </c>
      <c r="H65" s="65">
        <f>H66+H68</f>
        <v>9706</v>
      </c>
      <c r="I65" s="65">
        <f>I66+I68</f>
        <v>6436</v>
      </c>
      <c r="J65" s="65">
        <f>J66+J68</f>
        <v>3270.98</v>
      </c>
      <c r="K65" s="65">
        <f t="shared" si="5"/>
        <v>106.08664065565901</v>
      </c>
      <c r="L65" s="65">
        <f t="shared" si="6"/>
        <v>50.823182100683653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0</v>
      </c>
      <c r="H66" s="65">
        <f>H67</f>
        <v>6506</v>
      </c>
      <c r="I66" s="65">
        <f>I67</f>
        <v>3236</v>
      </c>
      <c r="J66" s="65">
        <f>J67</f>
        <v>0</v>
      </c>
      <c r="K66" s="65" t="e">
        <f t="shared" si="5"/>
        <v>#DIV/0!</v>
      </c>
      <c r="L66" s="65">
        <f t="shared" si="6"/>
        <v>0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6506</v>
      </c>
      <c r="I67" s="66">
        <v>3236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3083.31</v>
      </c>
      <c r="H68" s="65">
        <f>H69</f>
        <v>3200</v>
      </c>
      <c r="I68" s="65">
        <f>I69</f>
        <v>3200</v>
      </c>
      <c r="J68" s="65">
        <f>J69</f>
        <v>3270.98</v>
      </c>
      <c r="K68" s="65">
        <f t="shared" si="5"/>
        <v>106.08664065565901</v>
      </c>
      <c r="L68" s="65">
        <f t="shared" si="6"/>
        <v>102.218125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3083.31</v>
      </c>
      <c r="H69" s="66">
        <v>3200</v>
      </c>
      <c r="I69" s="66">
        <v>3200</v>
      </c>
      <c r="J69" s="66">
        <v>3270.98</v>
      </c>
      <c r="K69" s="66">
        <f t="shared" si="5"/>
        <v>106.08664065565901</v>
      </c>
      <c r="L69" s="66">
        <f t="shared" si="6"/>
        <v>102.218125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ref="G70:J71" si="7">G71</f>
        <v>19172.740000000002</v>
      </c>
      <c r="H70" s="65">
        <f t="shared" si="7"/>
        <v>63004</v>
      </c>
      <c r="I70" s="65">
        <f t="shared" si="7"/>
        <v>0</v>
      </c>
      <c r="J70" s="65">
        <f t="shared" si="7"/>
        <v>0</v>
      </c>
      <c r="K70" s="65">
        <f t="shared" si="5"/>
        <v>0</v>
      </c>
      <c r="L70" s="65" t="e">
        <f t="shared" si="6"/>
        <v>#DIV/0!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7"/>
        <v>19172.740000000002</v>
      </c>
      <c r="H71" s="65">
        <f t="shared" si="7"/>
        <v>63004</v>
      </c>
      <c r="I71" s="65">
        <f t="shared" si="7"/>
        <v>0</v>
      </c>
      <c r="J71" s="65">
        <f t="shared" si="7"/>
        <v>0</v>
      </c>
      <c r="K71" s="65">
        <f t="shared" si="5"/>
        <v>0</v>
      </c>
      <c r="L71" s="65" t="e">
        <f t="shared" si="6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159</v>
      </c>
      <c r="G72" s="66">
        <v>19172.740000000002</v>
      </c>
      <c r="H72" s="66">
        <v>63004</v>
      </c>
      <c r="I72" s="66">
        <v>0</v>
      </c>
      <c r="J72" s="66">
        <v>0</v>
      </c>
      <c r="K72" s="66">
        <f t="shared" si="5"/>
        <v>0</v>
      </c>
      <c r="L72" s="66" t="e">
        <f t="shared" si="6"/>
        <v>#DIV/0!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1563780.1300000001</v>
      </c>
      <c r="D6" s="71">
        <f>D7+D9</f>
        <v>1819790</v>
      </c>
      <c r="E6" s="71">
        <f>E7+E9</f>
        <v>1988070</v>
      </c>
      <c r="F6" s="71">
        <f>F7+F9</f>
        <v>1976620.72</v>
      </c>
      <c r="G6" s="72">
        <f t="shared" ref="G6:G15" si="0">(F6*100)/C6</f>
        <v>126.40016854543354</v>
      </c>
      <c r="H6" s="72">
        <f t="shared" ref="H6:H15" si="1">(F6*100)/E6</f>
        <v>99.424100761039597</v>
      </c>
    </row>
    <row r="7" spans="1:8" x14ac:dyDescent="0.25">
      <c r="A7"/>
      <c r="B7" s="8" t="s">
        <v>161</v>
      </c>
      <c r="C7" s="71">
        <f>C8</f>
        <v>1563341.56</v>
      </c>
      <c r="D7" s="71">
        <f>D8</f>
        <v>1819126</v>
      </c>
      <c r="E7" s="71">
        <f>E8</f>
        <v>1987506</v>
      </c>
      <c r="F7" s="71">
        <f>F8</f>
        <v>1976048.67</v>
      </c>
      <c r="G7" s="72">
        <f t="shared" si="0"/>
        <v>126.39903656114662</v>
      </c>
      <c r="H7" s="72">
        <f t="shared" si="1"/>
        <v>99.423532306317568</v>
      </c>
    </row>
    <row r="8" spans="1:8" x14ac:dyDescent="0.25">
      <c r="A8"/>
      <c r="B8" s="16" t="s">
        <v>162</v>
      </c>
      <c r="C8" s="73">
        <v>1563341.56</v>
      </c>
      <c r="D8" s="73">
        <v>1819126</v>
      </c>
      <c r="E8" s="73">
        <v>1987506</v>
      </c>
      <c r="F8" s="74">
        <v>1976048.67</v>
      </c>
      <c r="G8" s="70">
        <f t="shared" si="0"/>
        <v>126.39903656114662</v>
      </c>
      <c r="H8" s="70">
        <f t="shared" si="1"/>
        <v>99.423532306317568</v>
      </c>
    </row>
    <row r="9" spans="1:8" x14ac:dyDescent="0.25">
      <c r="A9"/>
      <c r="B9" s="8" t="s">
        <v>163</v>
      </c>
      <c r="C9" s="71">
        <f>C10</f>
        <v>438.57</v>
      </c>
      <c r="D9" s="71">
        <f>D10</f>
        <v>664</v>
      </c>
      <c r="E9" s="71">
        <f>E10</f>
        <v>564</v>
      </c>
      <c r="F9" s="71">
        <f>F10</f>
        <v>572.04999999999995</v>
      </c>
      <c r="G9" s="72">
        <f t="shared" si="0"/>
        <v>130.43527829080875</v>
      </c>
      <c r="H9" s="72">
        <f t="shared" si="1"/>
        <v>101.427304964539</v>
      </c>
    </row>
    <row r="10" spans="1:8" x14ac:dyDescent="0.25">
      <c r="A10"/>
      <c r="B10" s="16" t="s">
        <v>164</v>
      </c>
      <c r="C10" s="73">
        <v>438.57</v>
      </c>
      <c r="D10" s="73">
        <v>664</v>
      </c>
      <c r="E10" s="73">
        <v>564</v>
      </c>
      <c r="F10" s="74">
        <v>572.04999999999995</v>
      </c>
      <c r="G10" s="70">
        <f t="shared" si="0"/>
        <v>130.43527829080875</v>
      </c>
      <c r="H10" s="70">
        <f t="shared" si="1"/>
        <v>101.427304964539</v>
      </c>
    </row>
    <row r="11" spans="1:8" x14ac:dyDescent="0.25">
      <c r="B11" s="8" t="s">
        <v>32</v>
      </c>
      <c r="C11" s="75">
        <f>C12+C14</f>
        <v>1563780.13</v>
      </c>
      <c r="D11" s="75">
        <f>D12+D14</f>
        <v>1819790</v>
      </c>
      <c r="E11" s="75">
        <f>E12+E14</f>
        <v>1988070</v>
      </c>
      <c r="F11" s="75">
        <f>F12+F14</f>
        <v>1976604.3099999998</v>
      </c>
      <c r="G11" s="72">
        <f t="shared" si="0"/>
        <v>126.39911916517319</v>
      </c>
      <c r="H11" s="72">
        <f t="shared" si="1"/>
        <v>99.423275337387523</v>
      </c>
    </row>
    <row r="12" spans="1:8" x14ac:dyDescent="0.25">
      <c r="A12"/>
      <c r="B12" s="8" t="s">
        <v>161</v>
      </c>
      <c r="C12" s="75">
        <f>C13</f>
        <v>1562931.96</v>
      </c>
      <c r="D12" s="75">
        <f>D13</f>
        <v>1819126</v>
      </c>
      <c r="E12" s="75">
        <f>E13</f>
        <v>1987506</v>
      </c>
      <c r="F12" s="75">
        <f>F13</f>
        <v>1976048.67</v>
      </c>
      <c r="G12" s="72">
        <f t="shared" si="0"/>
        <v>126.43216215247143</v>
      </c>
      <c r="H12" s="72">
        <f t="shared" si="1"/>
        <v>99.423532306317568</v>
      </c>
    </row>
    <row r="13" spans="1:8" x14ac:dyDescent="0.25">
      <c r="A13"/>
      <c r="B13" s="16" t="s">
        <v>162</v>
      </c>
      <c r="C13" s="73">
        <v>1562931.96</v>
      </c>
      <c r="D13" s="73">
        <v>1819126</v>
      </c>
      <c r="E13" s="76">
        <v>1987506</v>
      </c>
      <c r="F13" s="74">
        <v>1976048.67</v>
      </c>
      <c r="G13" s="70">
        <f t="shared" si="0"/>
        <v>126.43216215247143</v>
      </c>
      <c r="H13" s="70">
        <f t="shared" si="1"/>
        <v>99.423532306317568</v>
      </c>
    </row>
    <row r="14" spans="1:8" x14ac:dyDescent="0.25">
      <c r="A14"/>
      <c r="B14" s="8" t="s">
        <v>163</v>
      </c>
      <c r="C14" s="75">
        <f>C15</f>
        <v>848.17</v>
      </c>
      <c r="D14" s="75">
        <f>D15</f>
        <v>664</v>
      </c>
      <c r="E14" s="75">
        <f>E15</f>
        <v>564</v>
      </c>
      <c r="F14" s="75">
        <f>F15</f>
        <v>555.64</v>
      </c>
      <c r="G14" s="72">
        <f t="shared" si="0"/>
        <v>65.510451914120992</v>
      </c>
      <c r="H14" s="72">
        <f t="shared" si="1"/>
        <v>98.517730496453908</v>
      </c>
    </row>
    <row r="15" spans="1:8" x14ac:dyDescent="0.25">
      <c r="A15"/>
      <c r="B15" s="16" t="s">
        <v>164</v>
      </c>
      <c r="C15" s="73">
        <v>848.17</v>
      </c>
      <c r="D15" s="73">
        <v>664</v>
      </c>
      <c r="E15" s="76">
        <v>564</v>
      </c>
      <c r="F15" s="74">
        <v>555.64</v>
      </c>
      <c r="G15" s="70">
        <f t="shared" si="0"/>
        <v>65.510451914120992</v>
      </c>
      <c r="H15" s="70">
        <f t="shared" si="1"/>
        <v>98.517730496453908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1563780.13</v>
      </c>
      <c r="D6" s="75">
        <f t="shared" si="0"/>
        <v>1819790</v>
      </c>
      <c r="E6" s="75">
        <f t="shared" si="0"/>
        <v>1988070</v>
      </c>
      <c r="F6" s="75">
        <f t="shared" si="0"/>
        <v>1976604.31</v>
      </c>
      <c r="G6" s="70">
        <f>(F6*100)/C6</f>
        <v>126.39911916517319</v>
      </c>
      <c r="H6" s="70">
        <f>(F6*100)/E6</f>
        <v>99.423275337387523</v>
      </c>
    </row>
    <row r="7" spans="2:8" x14ac:dyDescent="0.25">
      <c r="B7" s="8" t="s">
        <v>165</v>
      </c>
      <c r="C7" s="75">
        <f t="shared" si="0"/>
        <v>1563780.13</v>
      </c>
      <c r="D7" s="75">
        <f t="shared" si="0"/>
        <v>1819790</v>
      </c>
      <c r="E7" s="75">
        <f t="shared" si="0"/>
        <v>1988070</v>
      </c>
      <c r="F7" s="75">
        <f t="shared" si="0"/>
        <v>1976604.31</v>
      </c>
      <c r="G7" s="70">
        <f>(F7*100)/C7</f>
        <v>126.39911916517319</v>
      </c>
      <c r="H7" s="70">
        <f>(F7*100)/E7</f>
        <v>99.423275337387523</v>
      </c>
    </row>
    <row r="8" spans="2:8" x14ac:dyDescent="0.25">
      <c r="B8" s="11" t="s">
        <v>166</v>
      </c>
      <c r="C8" s="73">
        <v>1563780.13</v>
      </c>
      <c r="D8" s="73">
        <v>1819790</v>
      </c>
      <c r="E8" s="73">
        <v>1988070</v>
      </c>
      <c r="F8" s="74">
        <v>1976604.31</v>
      </c>
      <c r="G8" s="70">
        <f>(F8*100)/C8</f>
        <v>126.39911916517319</v>
      </c>
      <c r="H8" s="70">
        <f>(F8*100)/E8</f>
        <v>99.423275337387523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0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167</v>
      </c>
      <c r="C1" s="39"/>
    </row>
    <row r="2" spans="1:6" ht="15" customHeight="1" x14ac:dyDescent="0.2">
      <c r="A2" s="41" t="s">
        <v>34</v>
      </c>
      <c r="B2" s="42" t="s">
        <v>168</v>
      </c>
      <c r="C2" s="39"/>
    </row>
    <row r="3" spans="1:6" s="39" customFormat="1" ht="43.5" customHeight="1" x14ac:dyDescent="0.2">
      <c r="A3" s="43" t="s">
        <v>35</v>
      </c>
      <c r="B3" s="37" t="s">
        <v>169</v>
      </c>
    </row>
    <row r="4" spans="1:6" s="39" customFormat="1" x14ac:dyDescent="0.2">
      <c r="A4" s="43" t="s">
        <v>36</v>
      </c>
      <c r="B4" s="44" t="s">
        <v>170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171</v>
      </c>
      <c r="B7" s="46"/>
      <c r="C7" s="77">
        <f>C11</f>
        <v>1819126</v>
      </c>
      <c r="D7" s="77">
        <f>D11</f>
        <v>1987506</v>
      </c>
      <c r="E7" s="77">
        <f>E11</f>
        <v>1976048.67</v>
      </c>
      <c r="F7" s="77">
        <f>(E7*100)/D7</f>
        <v>99.423532306317568</v>
      </c>
    </row>
    <row r="8" spans="1:6" x14ac:dyDescent="0.2">
      <c r="A8" s="47" t="s">
        <v>68</v>
      </c>
      <c r="B8" s="46"/>
      <c r="C8" s="77">
        <f>C66</f>
        <v>664</v>
      </c>
      <c r="D8" s="77">
        <f>D66</f>
        <v>564</v>
      </c>
      <c r="E8" s="77">
        <f>E66</f>
        <v>555.64</v>
      </c>
      <c r="F8" s="77">
        <f>(E8*100)/D8</f>
        <v>98.517730496453908</v>
      </c>
    </row>
    <row r="9" spans="1:6" s="57" customFormat="1" x14ac:dyDescent="0.2"/>
    <row r="10" spans="1:6" ht="38.25" x14ac:dyDescent="0.2">
      <c r="A10" s="47" t="s">
        <v>172</v>
      </c>
      <c r="B10" s="47" t="s">
        <v>173</v>
      </c>
      <c r="C10" s="47" t="s">
        <v>43</v>
      </c>
      <c r="D10" s="47" t="s">
        <v>174</v>
      </c>
      <c r="E10" s="47" t="s">
        <v>175</v>
      </c>
      <c r="F10" s="47" t="s">
        <v>176</v>
      </c>
    </row>
    <row r="11" spans="1:6" x14ac:dyDescent="0.2">
      <c r="A11" s="48" t="s">
        <v>171</v>
      </c>
      <c r="B11" s="48" t="s">
        <v>177</v>
      </c>
      <c r="C11" s="78">
        <f>C12+C52</f>
        <v>1819126</v>
      </c>
      <c r="D11" s="78">
        <f>D12+D52</f>
        <v>1987506</v>
      </c>
      <c r="E11" s="78">
        <f>E12+E52</f>
        <v>1976048.67</v>
      </c>
      <c r="F11" s="79">
        <f>(E11*100)/D11</f>
        <v>99.423532306317568</v>
      </c>
    </row>
    <row r="12" spans="1:6" x14ac:dyDescent="0.2">
      <c r="A12" s="49" t="s">
        <v>66</v>
      </c>
      <c r="B12" s="50" t="s">
        <v>67</v>
      </c>
      <c r="C12" s="80">
        <f>C13+C21+C47</f>
        <v>1746416</v>
      </c>
      <c r="D12" s="80">
        <f>D13+D21+D47</f>
        <v>1981070</v>
      </c>
      <c r="E12" s="80">
        <f>E13+E21+E47</f>
        <v>1972777.69</v>
      </c>
      <c r="F12" s="81">
        <f>(E12*100)/D12</f>
        <v>99.581422665529232</v>
      </c>
    </row>
    <row r="13" spans="1:6" x14ac:dyDescent="0.2">
      <c r="A13" s="51" t="s">
        <v>68</v>
      </c>
      <c r="B13" s="52" t="s">
        <v>69</v>
      </c>
      <c r="C13" s="82">
        <f>C14+C17+C19</f>
        <v>1463180</v>
      </c>
      <c r="D13" s="82">
        <f>D14+D17+D19</f>
        <v>1601030</v>
      </c>
      <c r="E13" s="82">
        <f>E14+E17+E19</f>
        <v>1600926.14</v>
      </c>
      <c r="F13" s="81">
        <f>(E13*100)/D13</f>
        <v>99.993512926053853</v>
      </c>
    </row>
    <row r="14" spans="1:6" x14ac:dyDescent="0.2">
      <c r="A14" s="53" t="s">
        <v>70</v>
      </c>
      <c r="B14" s="54" t="s">
        <v>71</v>
      </c>
      <c r="C14" s="83">
        <f>C15+C16</f>
        <v>1225530</v>
      </c>
      <c r="D14" s="83">
        <f>D15+D16</f>
        <v>1330980</v>
      </c>
      <c r="E14" s="83">
        <f>E15+E16</f>
        <v>1330966.96</v>
      </c>
      <c r="F14" s="83">
        <f>(E14*100)/D14</f>
        <v>99.999020270777919</v>
      </c>
    </row>
    <row r="15" spans="1:6" x14ac:dyDescent="0.2">
      <c r="A15" s="55" t="s">
        <v>72</v>
      </c>
      <c r="B15" s="56" t="s">
        <v>73</v>
      </c>
      <c r="C15" s="84">
        <v>1214912</v>
      </c>
      <c r="D15" s="84">
        <v>1317362</v>
      </c>
      <c r="E15" s="84">
        <v>1315006.43</v>
      </c>
      <c r="F15" s="84"/>
    </row>
    <row r="16" spans="1:6" x14ac:dyDescent="0.2">
      <c r="A16" s="55" t="s">
        <v>74</v>
      </c>
      <c r="B16" s="56" t="s">
        <v>75</v>
      </c>
      <c r="C16" s="84">
        <v>10618</v>
      </c>
      <c r="D16" s="84">
        <v>13618</v>
      </c>
      <c r="E16" s="84">
        <v>15960.53</v>
      </c>
      <c r="F16" s="84"/>
    </row>
    <row r="17" spans="1:6" x14ac:dyDescent="0.2">
      <c r="A17" s="53" t="s">
        <v>76</v>
      </c>
      <c r="B17" s="54" t="s">
        <v>77</v>
      </c>
      <c r="C17" s="83">
        <f>C18</f>
        <v>44600</v>
      </c>
      <c r="D17" s="83">
        <f>D18</f>
        <v>50400</v>
      </c>
      <c r="E17" s="83">
        <f>E18</f>
        <v>50349.440000000002</v>
      </c>
      <c r="F17" s="83">
        <f>(E17*100)/D17</f>
        <v>99.899682539682544</v>
      </c>
    </row>
    <row r="18" spans="1:6" x14ac:dyDescent="0.2">
      <c r="A18" s="55" t="s">
        <v>78</v>
      </c>
      <c r="B18" s="56" t="s">
        <v>77</v>
      </c>
      <c r="C18" s="84">
        <v>44600</v>
      </c>
      <c r="D18" s="84">
        <v>50400</v>
      </c>
      <c r="E18" s="84">
        <v>50349.440000000002</v>
      </c>
      <c r="F18" s="84"/>
    </row>
    <row r="19" spans="1:6" x14ac:dyDescent="0.2">
      <c r="A19" s="53" t="s">
        <v>79</v>
      </c>
      <c r="B19" s="54" t="s">
        <v>80</v>
      </c>
      <c r="C19" s="83">
        <f>C20</f>
        <v>193050</v>
      </c>
      <c r="D19" s="83">
        <f>D20</f>
        <v>219650</v>
      </c>
      <c r="E19" s="83">
        <f>E20</f>
        <v>219609.74</v>
      </c>
      <c r="F19" s="83">
        <f>(E19*100)/D19</f>
        <v>99.981670839972679</v>
      </c>
    </row>
    <row r="20" spans="1:6" x14ac:dyDescent="0.2">
      <c r="A20" s="55" t="s">
        <v>81</v>
      </c>
      <c r="B20" s="56" t="s">
        <v>82</v>
      </c>
      <c r="C20" s="84">
        <v>193050</v>
      </c>
      <c r="D20" s="84">
        <v>219650</v>
      </c>
      <c r="E20" s="84">
        <v>219609.74</v>
      </c>
      <c r="F20" s="84"/>
    </row>
    <row r="21" spans="1:6" x14ac:dyDescent="0.2">
      <c r="A21" s="51" t="s">
        <v>83</v>
      </c>
      <c r="B21" s="52" t="s">
        <v>84</v>
      </c>
      <c r="C21" s="82">
        <f>C22+C27+C31+C40+C42</f>
        <v>281043</v>
      </c>
      <c r="D21" s="82">
        <f>D22+D27+D31+D40+D42</f>
        <v>377847</v>
      </c>
      <c r="E21" s="82">
        <f>E22+E27+E31+E40+E42</f>
        <v>369852.53</v>
      </c>
      <c r="F21" s="81">
        <f>(E21*100)/D21</f>
        <v>97.884204453125207</v>
      </c>
    </row>
    <row r="22" spans="1:6" x14ac:dyDescent="0.2">
      <c r="A22" s="53" t="s">
        <v>85</v>
      </c>
      <c r="B22" s="54" t="s">
        <v>86</v>
      </c>
      <c r="C22" s="83">
        <f>C23+C24+C25+C26</f>
        <v>35983</v>
      </c>
      <c r="D22" s="83">
        <f>D23+D24+D25+D26</f>
        <v>34983</v>
      </c>
      <c r="E22" s="83">
        <f>E23+E24+E25+E26</f>
        <v>33850.04</v>
      </c>
      <c r="F22" s="83">
        <f>(E22*100)/D22</f>
        <v>96.761398393505416</v>
      </c>
    </row>
    <row r="23" spans="1:6" x14ac:dyDescent="0.2">
      <c r="A23" s="55" t="s">
        <v>87</v>
      </c>
      <c r="B23" s="56" t="s">
        <v>88</v>
      </c>
      <c r="C23" s="84">
        <v>3700</v>
      </c>
      <c r="D23" s="84">
        <v>3700</v>
      </c>
      <c r="E23" s="84">
        <v>2446.16</v>
      </c>
      <c r="F23" s="84"/>
    </row>
    <row r="24" spans="1:6" ht="25.5" x14ac:dyDescent="0.2">
      <c r="A24" s="55" t="s">
        <v>89</v>
      </c>
      <c r="B24" s="56" t="s">
        <v>90</v>
      </c>
      <c r="C24" s="84">
        <v>32000</v>
      </c>
      <c r="D24" s="84">
        <v>31000</v>
      </c>
      <c r="E24" s="84">
        <v>30704.38</v>
      </c>
      <c r="F24" s="84"/>
    </row>
    <row r="25" spans="1:6" x14ac:dyDescent="0.2">
      <c r="A25" s="55" t="s">
        <v>91</v>
      </c>
      <c r="B25" s="56" t="s">
        <v>92</v>
      </c>
      <c r="C25" s="84">
        <v>150</v>
      </c>
      <c r="D25" s="84">
        <v>150</v>
      </c>
      <c r="E25" s="84">
        <v>543</v>
      </c>
      <c r="F25" s="84"/>
    </row>
    <row r="26" spans="1:6" x14ac:dyDescent="0.2">
      <c r="A26" s="55" t="s">
        <v>93</v>
      </c>
      <c r="B26" s="56" t="s">
        <v>94</v>
      </c>
      <c r="C26" s="84">
        <v>133</v>
      </c>
      <c r="D26" s="84">
        <v>133</v>
      </c>
      <c r="E26" s="84">
        <v>156.5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28458</v>
      </c>
      <c r="D27" s="83">
        <f>D28+D29+D30</f>
        <v>21458</v>
      </c>
      <c r="E27" s="83">
        <f>E28+E29+E30</f>
        <v>22563.18</v>
      </c>
      <c r="F27" s="83">
        <f>(E27*100)/D27</f>
        <v>105.15043340479076</v>
      </c>
    </row>
    <row r="28" spans="1:6" x14ac:dyDescent="0.2">
      <c r="A28" s="55" t="s">
        <v>97</v>
      </c>
      <c r="B28" s="56" t="s">
        <v>98</v>
      </c>
      <c r="C28" s="84">
        <v>20060</v>
      </c>
      <c r="D28" s="84">
        <v>18060</v>
      </c>
      <c r="E28" s="84">
        <v>19002.080000000002</v>
      </c>
      <c r="F28" s="84"/>
    </row>
    <row r="29" spans="1:6" x14ac:dyDescent="0.2">
      <c r="A29" s="55" t="s">
        <v>99</v>
      </c>
      <c r="B29" s="56" t="s">
        <v>100</v>
      </c>
      <c r="C29" s="84">
        <v>8000</v>
      </c>
      <c r="D29" s="84">
        <v>3000</v>
      </c>
      <c r="E29" s="84">
        <v>3163.1</v>
      </c>
      <c r="F29" s="84"/>
    </row>
    <row r="30" spans="1:6" x14ac:dyDescent="0.2">
      <c r="A30" s="55" t="s">
        <v>101</v>
      </c>
      <c r="B30" s="56" t="s">
        <v>102</v>
      </c>
      <c r="C30" s="84">
        <v>398</v>
      </c>
      <c r="D30" s="84">
        <v>398</v>
      </c>
      <c r="E30" s="84">
        <v>398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</f>
        <v>212706</v>
      </c>
      <c r="D31" s="83">
        <f>D32+D33+D34+D35+D36+D37+D38+D39</f>
        <v>317710</v>
      </c>
      <c r="E31" s="83">
        <f>E32+E33+E34+E35+E36+E37+E38+E39</f>
        <v>309357.44</v>
      </c>
      <c r="F31" s="83">
        <f>(E31*100)/D31</f>
        <v>97.37101129961286</v>
      </c>
    </row>
    <row r="32" spans="1:6" x14ac:dyDescent="0.2">
      <c r="A32" s="55" t="s">
        <v>105</v>
      </c>
      <c r="B32" s="56" t="s">
        <v>106</v>
      </c>
      <c r="C32" s="84">
        <v>22000</v>
      </c>
      <c r="D32" s="84">
        <v>26000</v>
      </c>
      <c r="E32" s="84">
        <v>28991.15</v>
      </c>
      <c r="F32" s="84"/>
    </row>
    <row r="33" spans="1:6" x14ac:dyDescent="0.2">
      <c r="A33" s="55" t="s">
        <v>107</v>
      </c>
      <c r="B33" s="56" t="s">
        <v>108</v>
      </c>
      <c r="C33" s="84">
        <v>5000</v>
      </c>
      <c r="D33" s="84">
        <v>5000</v>
      </c>
      <c r="E33" s="84">
        <v>1054.58</v>
      </c>
      <c r="F33" s="84"/>
    </row>
    <row r="34" spans="1:6" x14ac:dyDescent="0.2">
      <c r="A34" s="55" t="s">
        <v>109</v>
      </c>
      <c r="B34" s="56" t="s">
        <v>110</v>
      </c>
      <c r="C34" s="84">
        <v>3000</v>
      </c>
      <c r="D34" s="84">
        <v>3000</v>
      </c>
      <c r="E34" s="84">
        <v>1500</v>
      </c>
      <c r="F34" s="84"/>
    </row>
    <row r="35" spans="1:6" x14ac:dyDescent="0.2">
      <c r="A35" s="55" t="s">
        <v>111</v>
      </c>
      <c r="B35" s="56" t="s">
        <v>112</v>
      </c>
      <c r="C35" s="84">
        <v>3800</v>
      </c>
      <c r="D35" s="84">
        <v>3800</v>
      </c>
      <c r="E35" s="84">
        <v>3627.69</v>
      </c>
      <c r="F35" s="84"/>
    </row>
    <row r="36" spans="1:6" x14ac:dyDescent="0.2">
      <c r="A36" s="55" t="s">
        <v>113</v>
      </c>
      <c r="B36" s="56" t="s">
        <v>114</v>
      </c>
      <c r="C36" s="84">
        <v>12100</v>
      </c>
      <c r="D36" s="84">
        <v>15100</v>
      </c>
      <c r="E36" s="84">
        <v>15401.8</v>
      </c>
      <c r="F36" s="84"/>
    </row>
    <row r="37" spans="1:6" x14ac:dyDescent="0.2">
      <c r="A37" s="55" t="s">
        <v>115</v>
      </c>
      <c r="B37" s="56" t="s">
        <v>116</v>
      </c>
      <c r="C37" s="84">
        <v>7900</v>
      </c>
      <c r="D37" s="84">
        <v>7900</v>
      </c>
      <c r="E37" s="84">
        <v>36.119999999999997</v>
      </c>
      <c r="F37" s="84"/>
    </row>
    <row r="38" spans="1:6" x14ac:dyDescent="0.2">
      <c r="A38" s="55" t="s">
        <v>117</v>
      </c>
      <c r="B38" s="56" t="s">
        <v>118</v>
      </c>
      <c r="C38" s="84">
        <v>158375</v>
      </c>
      <c r="D38" s="84">
        <v>256379</v>
      </c>
      <c r="E38" s="84">
        <v>258394.33</v>
      </c>
      <c r="F38" s="84"/>
    </row>
    <row r="39" spans="1:6" x14ac:dyDescent="0.2">
      <c r="A39" s="55" t="s">
        <v>119</v>
      </c>
      <c r="B39" s="56" t="s">
        <v>120</v>
      </c>
      <c r="C39" s="84">
        <v>531</v>
      </c>
      <c r="D39" s="84">
        <v>531</v>
      </c>
      <c r="E39" s="84">
        <v>351.77</v>
      </c>
      <c r="F39" s="84"/>
    </row>
    <row r="40" spans="1:6" x14ac:dyDescent="0.2">
      <c r="A40" s="53" t="s">
        <v>121</v>
      </c>
      <c r="B40" s="54" t="s">
        <v>122</v>
      </c>
      <c r="C40" s="83">
        <f>C41</f>
        <v>600</v>
      </c>
      <c r="D40" s="83">
        <f>D41</f>
        <v>600</v>
      </c>
      <c r="E40" s="83">
        <f>E41</f>
        <v>1850</v>
      </c>
      <c r="F40" s="83">
        <f>(E40*100)/D40</f>
        <v>308.33333333333331</v>
      </c>
    </row>
    <row r="41" spans="1:6" ht="25.5" x14ac:dyDescent="0.2">
      <c r="A41" s="55" t="s">
        <v>123</v>
      </c>
      <c r="B41" s="56" t="s">
        <v>124</v>
      </c>
      <c r="C41" s="84">
        <v>600</v>
      </c>
      <c r="D41" s="84">
        <v>600</v>
      </c>
      <c r="E41" s="84">
        <v>1850</v>
      </c>
      <c r="F41" s="84"/>
    </row>
    <row r="42" spans="1:6" x14ac:dyDescent="0.2">
      <c r="A42" s="53" t="s">
        <v>125</v>
      </c>
      <c r="B42" s="54" t="s">
        <v>126</v>
      </c>
      <c r="C42" s="83">
        <f>C43+C44+C45+C46</f>
        <v>3296</v>
      </c>
      <c r="D42" s="83">
        <f>D43+D44+D45+D46</f>
        <v>3096</v>
      </c>
      <c r="E42" s="83">
        <f>E43+E44+E45+E46</f>
        <v>2231.87</v>
      </c>
      <c r="F42" s="83">
        <f>(E42*100)/D42</f>
        <v>72.088824289405679</v>
      </c>
    </row>
    <row r="43" spans="1:6" x14ac:dyDescent="0.2">
      <c r="A43" s="55" t="s">
        <v>127</v>
      </c>
      <c r="B43" s="56" t="s">
        <v>128</v>
      </c>
      <c r="C43" s="84">
        <v>700</v>
      </c>
      <c r="D43" s="84">
        <v>700</v>
      </c>
      <c r="E43" s="84">
        <v>716.26</v>
      </c>
      <c r="F43" s="84"/>
    </row>
    <row r="44" spans="1:6" x14ac:dyDescent="0.2">
      <c r="A44" s="55" t="s">
        <v>129</v>
      </c>
      <c r="B44" s="56" t="s">
        <v>130</v>
      </c>
      <c r="C44" s="84">
        <v>265</v>
      </c>
      <c r="D44" s="84">
        <v>265</v>
      </c>
      <c r="E44" s="84">
        <v>265</v>
      </c>
      <c r="F44" s="84"/>
    </row>
    <row r="45" spans="1:6" x14ac:dyDescent="0.2">
      <c r="A45" s="55" t="s">
        <v>131</v>
      </c>
      <c r="B45" s="56" t="s">
        <v>132</v>
      </c>
      <c r="C45" s="84">
        <v>1800</v>
      </c>
      <c r="D45" s="84">
        <v>1600</v>
      </c>
      <c r="E45" s="84">
        <v>1010.5</v>
      </c>
      <c r="F45" s="84"/>
    </row>
    <row r="46" spans="1:6" x14ac:dyDescent="0.2">
      <c r="A46" s="55" t="s">
        <v>133</v>
      </c>
      <c r="B46" s="56" t="s">
        <v>126</v>
      </c>
      <c r="C46" s="84">
        <v>531</v>
      </c>
      <c r="D46" s="84">
        <v>531</v>
      </c>
      <c r="E46" s="84">
        <v>240.11</v>
      </c>
      <c r="F46" s="84"/>
    </row>
    <row r="47" spans="1:6" x14ac:dyDescent="0.2">
      <c r="A47" s="51" t="s">
        <v>134</v>
      </c>
      <c r="B47" s="52" t="s">
        <v>135</v>
      </c>
      <c r="C47" s="82">
        <f>C48+C50</f>
        <v>2193</v>
      </c>
      <c r="D47" s="82">
        <f>D48+D50</f>
        <v>2193</v>
      </c>
      <c r="E47" s="82">
        <f>E48+E50</f>
        <v>1999.02</v>
      </c>
      <c r="F47" s="81">
        <f>(E47*100)/D47</f>
        <v>91.154582763337899</v>
      </c>
    </row>
    <row r="48" spans="1:6" x14ac:dyDescent="0.2">
      <c r="A48" s="53" t="s">
        <v>136</v>
      </c>
      <c r="B48" s="54" t="s">
        <v>137</v>
      </c>
      <c r="C48" s="83">
        <f>C49</f>
        <v>520</v>
      </c>
      <c r="D48" s="83">
        <f>D49</f>
        <v>520</v>
      </c>
      <c r="E48" s="83">
        <f>E49</f>
        <v>390.22</v>
      </c>
      <c r="F48" s="83">
        <f>(E48*100)/D48</f>
        <v>75.042307692307688</v>
      </c>
    </row>
    <row r="49" spans="1:6" ht="25.5" x14ac:dyDescent="0.2">
      <c r="A49" s="55" t="s">
        <v>138</v>
      </c>
      <c r="B49" s="56" t="s">
        <v>139</v>
      </c>
      <c r="C49" s="84">
        <v>520</v>
      </c>
      <c r="D49" s="84">
        <v>520</v>
      </c>
      <c r="E49" s="84">
        <v>390.22</v>
      </c>
      <c r="F49" s="84"/>
    </row>
    <row r="50" spans="1:6" x14ac:dyDescent="0.2">
      <c r="A50" s="53" t="s">
        <v>140</v>
      </c>
      <c r="B50" s="54" t="s">
        <v>141</v>
      </c>
      <c r="C50" s="83">
        <f>C51</f>
        <v>1673</v>
      </c>
      <c r="D50" s="83">
        <f>D51</f>
        <v>1673</v>
      </c>
      <c r="E50" s="83">
        <f>E51</f>
        <v>1608.8</v>
      </c>
      <c r="F50" s="83">
        <f>(E50*100)/D50</f>
        <v>96.162582187686795</v>
      </c>
    </row>
    <row r="51" spans="1:6" x14ac:dyDescent="0.2">
      <c r="A51" s="55" t="s">
        <v>142</v>
      </c>
      <c r="B51" s="56" t="s">
        <v>143</v>
      </c>
      <c r="C51" s="84">
        <v>1673</v>
      </c>
      <c r="D51" s="84">
        <v>1673</v>
      </c>
      <c r="E51" s="84">
        <v>1608.8</v>
      </c>
      <c r="F51" s="84"/>
    </row>
    <row r="52" spans="1:6" x14ac:dyDescent="0.2">
      <c r="A52" s="49" t="s">
        <v>144</v>
      </c>
      <c r="B52" s="50" t="s">
        <v>145</v>
      </c>
      <c r="C52" s="80">
        <f>C53+C58</f>
        <v>72710</v>
      </c>
      <c r="D52" s="80">
        <f>D53+D58</f>
        <v>6436</v>
      </c>
      <c r="E52" s="80">
        <f>E53+E58</f>
        <v>3270.98</v>
      </c>
      <c r="F52" s="81">
        <f>(E52*100)/D52</f>
        <v>50.823182100683653</v>
      </c>
    </row>
    <row r="53" spans="1:6" x14ac:dyDescent="0.2">
      <c r="A53" s="51" t="s">
        <v>146</v>
      </c>
      <c r="B53" s="52" t="s">
        <v>147</v>
      </c>
      <c r="C53" s="82">
        <f>C54+C56</f>
        <v>9706</v>
      </c>
      <c r="D53" s="82">
        <f>D54+D56</f>
        <v>6436</v>
      </c>
      <c r="E53" s="82">
        <f>E54+E56</f>
        <v>3270.98</v>
      </c>
      <c r="F53" s="81">
        <f>(E53*100)/D53</f>
        <v>50.823182100683653</v>
      </c>
    </row>
    <row r="54" spans="1:6" x14ac:dyDescent="0.2">
      <c r="A54" s="53" t="s">
        <v>148</v>
      </c>
      <c r="B54" s="54" t="s">
        <v>149</v>
      </c>
      <c r="C54" s="83">
        <f>C55</f>
        <v>6506</v>
      </c>
      <c r="D54" s="83">
        <f>D55</f>
        <v>3236</v>
      </c>
      <c r="E54" s="83">
        <f>E55</f>
        <v>0</v>
      </c>
      <c r="F54" s="83">
        <f>(E54*100)/D54</f>
        <v>0</v>
      </c>
    </row>
    <row r="55" spans="1:6" x14ac:dyDescent="0.2">
      <c r="A55" s="55" t="s">
        <v>150</v>
      </c>
      <c r="B55" s="56" t="s">
        <v>151</v>
      </c>
      <c r="C55" s="84">
        <v>6506</v>
      </c>
      <c r="D55" s="84">
        <v>3236</v>
      </c>
      <c r="E55" s="84">
        <v>0</v>
      </c>
      <c r="F55" s="84"/>
    </row>
    <row r="56" spans="1:6" x14ac:dyDescent="0.2">
      <c r="A56" s="53" t="s">
        <v>152</v>
      </c>
      <c r="B56" s="54" t="s">
        <v>153</v>
      </c>
      <c r="C56" s="83">
        <f>C57</f>
        <v>3200</v>
      </c>
      <c r="D56" s="83">
        <f>D57</f>
        <v>3200</v>
      </c>
      <c r="E56" s="83">
        <f>E57</f>
        <v>3270.98</v>
      </c>
      <c r="F56" s="83">
        <f>(E56*100)/D56</f>
        <v>102.218125</v>
      </c>
    </row>
    <row r="57" spans="1:6" x14ac:dyDescent="0.2">
      <c r="A57" s="55" t="s">
        <v>154</v>
      </c>
      <c r="B57" s="56" t="s">
        <v>155</v>
      </c>
      <c r="C57" s="84">
        <v>3200</v>
      </c>
      <c r="D57" s="84">
        <v>3200</v>
      </c>
      <c r="E57" s="84">
        <v>3270.98</v>
      </c>
      <c r="F57" s="84"/>
    </row>
    <row r="58" spans="1:6" x14ac:dyDescent="0.2">
      <c r="A58" s="51" t="s">
        <v>156</v>
      </c>
      <c r="B58" s="52" t="s">
        <v>157</v>
      </c>
      <c r="C58" s="82">
        <f t="shared" ref="C58:E59" si="0">C59</f>
        <v>63004</v>
      </c>
      <c r="D58" s="82">
        <f t="shared" si="0"/>
        <v>0</v>
      </c>
      <c r="E58" s="82">
        <f t="shared" si="0"/>
        <v>0</v>
      </c>
      <c r="F58" s="81" t="e">
        <f>(E58*100)/D58</f>
        <v>#DIV/0!</v>
      </c>
    </row>
    <row r="59" spans="1:6" ht="25.5" x14ac:dyDescent="0.2">
      <c r="A59" s="53" t="s">
        <v>158</v>
      </c>
      <c r="B59" s="54" t="s">
        <v>159</v>
      </c>
      <c r="C59" s="83">
        <f t="shared" si="0"/>
        <v>63004</v>
      </c>
      <c r="D59" s="83">
        <f t="shared" si="0"/>
        <v>0</v>
      </c>
      <c r="E59" s="83">
        <f t="shared" si="0"/>
        <v>0</v>
      </c>
      <c r="F59" s="83" t="e">
        <f>(E59*100)/D59</f>
        <v>#DIV/0!</v>
      </c>
    </row>
    <row r="60" spans="1:6" x14ac:dyDescent="0.2">
      <c r="A60" s="55" t="s">
        <v>160</v>
      </c>
      <c r="B60" s="56" t="s">
        <v>159</v>
      </c>
      <c r="C60" s="84">
        <v>63004</v>
      </c>
      <c r="D60" s="84">
        <v>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1">C62</f>
        <v>1819126</v>
      </c>
      <c r="D61" s="80">
        <f t="shared" si="1"/>
        <v>1987506</v>
      </c>
      <c r="E61" s="80">
        <f t="shared" si="1"/>
        <v>1976048.67</v>
      </c>
      <c r="F61" s="81">
        <f>(E61*100)/D61</f>
        <v>99.423532306317568</v>
      </c>
    </row>
    <row r="62" spans="1:6" x14ac:dyDescent="0.2">
      <c r="A62" s="51" t="s">
        <v>58</v>
      </c>
      <c r="B62" s="52" t="s">
        <v>59</v>
      </c>
      <c r="C62" s="82">
        <f t="shared" si="1"/>
        <v>1819126</v>
      </c>
      <c r="D62" s="82">
        <f t="shared" si="1"/>
        <v>1987506</v>
      </c>
      <c r="E62" s="82">
        <f t="shared" si="1"/>
        <v>1976048.67</v>
      </c>
      <c r="F62" s="81">
        <f>(E62*100)/D62</f>
        <v>99.423532306317568</v>
      </c>
    </row>
    <row r="63" spans="1:6" ht="25.5" x14ac:dyDescent="0.2">
      <c r="A63" s="53" t="s">
        <v>60</v>
      </c>
      <c r="B63" s="54" t="s">
        <v>61</v>
      </c>
      <c r="C63" s="83">
        <f>C64+C65</f>
        <v>1819126</v>
      </c>
      <c r="D63" s="83">
        <f>D64+D65</f>
        <v>1987506</v>
      </c>
      <c r="E63" s="83">
        <f>E64+E65</f>
        <v>1976048.67</v>
      </c>
      <c r="F63" s="83">
        <f>(E63*100)/D63</f>
        <v>99.423532306317568</v>
      </c>
    </row>
    <row r="64" spans="1:6" x14ac:dyDescent="0.2">
      <c r="A64" s="55" t="s">
        <v>62</v>
      </c>
      <c r="B64" s="56" t="s">
        <v>63</v>
      </c>
      <c r="C64" s="84">
        <v>1746416</v>
      </c>
      <c r="D64" s="84">
        <v>1981066</v>
      </c>
      <c r="E64" s="84">
        <v>1972777.69</v>
      </c>
      <c r="F64" s="84"/>
    </row>
    <row r="65" spans="1:6" ht="25.5" x14ac:dyDescent="0.2">
      <c r="A65" s="55" t="s">
        <v>64</v>
      </c>
      <c r="B65" s="56" t="s">
        <v>65</v>
      </c>
      <c r="C65" s="84">
        <v>72710</v>
      </c>
      <c r="D65" s="84">
        <v>6440</v>
      </c>
      <c r="E65" s="84">
        <v>3270.98</v>
      </c>
      <c r="F65" s="84"/>
    </row>
    <row r="66" spans="1:6" x14ac:dyDescent="0.2">
      <c r="A66" s="48" t="s">
        <v>68</v>
      </c>
      <c r="B66" s="48" t="s">
        <v>178</v>
      </c>
      <c r="C66" s="78">
        <f t="shared" ref="C66:E69" si="2">C67</f>
        <v>664</v>
      </c>
      <c r="D66" s="78">
        <f t="shared" si="2"/>
        <v>564</v>
      </c>
      <c r="E66" s="78">
        <f t="shared" si="2"/>
        <v>555.64</v>
      </c>
      <c r="F66" s="79">
        <f>(E66*100)/D66</f>
        <v>98.517730496453908</v>
      </c>
    </row>
    <row r="67" spans="1:6" x14ac:dyDescent="0.2">
      <c r="A67" s="49" t="s">
        <v>66</v>
      </c>
      <c r="B67" s="50" t="s">
        <v>67</v>
      </c>
      <c r="C67" s="80">
        <f t="shared" si="2"/>
        <v>664</v>
      </c>
      <c r="D67" s="80">
        <f t="shared" si="2"/>
        <v>564</v>
      </c>
      <c r="E67" s="80">
        <f t="shared" si="2"/>
        <v>555.64</v>
      </c>
      <c r="F67" s="81">
        <f>(E67*100)/D67</f>
        <v>98.517730496453908</v>
      </c>
    </row>
    <row r="68" spans="1:6" x14ac:dyDescent="0.2">
      <c r="A68" s="51" t="s">
        <v>83</v>
      </c>
      <c r="B68" s="52" t="s">
        <v>84</v>
      </c>
      <c r="C68" s="82">
        <f t="shared" si="2"/>
        <v>664</v>
      </c>
      <c r="D68" s="82">
        <f t="shared" si="2"/>
        <v>564</v>
      </c>
      <c r="E68" s="82">
        <f t="shared" si="2"/>
        <v>555.64</v>
      </c>
      <c r="F68" s="81">
        <f>(E68*100)/D68</f>
        <v>98.517730496453908</v>
      </c>
    </row>
    <row r="69" spans="1:6" x14ac:dyDescent="0.2">
      <c r="A69" s="53" t="s">
        <v>95</v>
      </c>
      <c r="B69" s="54" t="s">
        <v>96</v>
      </c>
      <c r="C69" s="83">
        <f t="shared" si="2"/>
        <v>664</v>
      </c>
      <c r="D69" s="83">
        <f t="shared" si="2"/>
        <v>564</v>
      </c>
      <c r="E69" s="83">
        <f t="shared" si="2"/>
        <v>555.64</v>
      </c>
      <c r="F69" s="83">
        <f>(E69*100)/D69</f>
        <v>98.517730496453908</v>
      </c>
    </row>
    <row r="70" spans="1:6" x14ac:dyDescent="0.2">
      <c r="A70" s="55" t="s">
        <v>97</v>
      </c>
      <c r="B70" s="56" t="s">
        <v>98</v>
      </c>
      <c r="C70" s="84">
        <v>664</v>
      </c>
      <c r="D70" s="84">
        <v>564</v>
      </c>
      <c r="E70" s="84">
        <v>555.64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3">C72</f>
        <v>664</v>
      </c>
      <c r="D71" s="80">
        <f t="shared" si="3"/>
        <v>564</v>
      </c>
      <c r="E71" s="80">
        <f t="shared" si="3"/>
        <v>572.04999999999995</v>
      </c>
      <c r="F71" s="81">
        <f>(E71*100)/D71</f>
        <v>101.427304964539</v>
      </c>
    </row>
    <row r="72" spans="1:6" x14ac:dyDescent="0.2">
      <c r="A72" s="51" t="s">
        <v>52</v>
      </c>
      <c r="B72" s="52" t="s">
        <v>53</v>
      </c>
      <c r="C72" s="82">
        <f t="shared" si="3"/>
        <v>664</v>
      </c>
      <c r="D72" s="82">
        <f t="shared" si="3"/>
        <v>564</v>
      </c>
      <c r="E72" s="82">
        <f t="shared" si="3"/>
        <v>572.04999999999995</v>
      </c>
      <c r="F72" s="81">
        <f>(E72*100)/D72</f>
        <v>101.427304964539</v>
      </c>
    </row>
    <row r="73" spans="1:6" x14ac:dyDescent="0.2">
      <c r="A73" s="53" t="s">
        <v>54</v>
      </c>
      <c r="B73" s="54" t="s">
        <v>55</v>
      </c>
      <c r="C73" s="83">
        <f t="shared" si="3"/>
        <v>664</v>
      </c>
      <c r="D73" s="83">
        <f t="shared" si="3"/>
        <v>564</v>
      </c>
      <c r="E73" s="83">
        <f t="shared" si="3"/>
        <v>572.04999999999995</v>
      </c>
      <c r="F73" s="83">
        <f>(E73*100)/D73</f>
        <v>101.427304964539</v>
      </c>
    </row>
    <row r="74" spans="1:6" x14ac:dyDescent="0.2">
      <c r="A74" s="55" t="s">
        <v>56</v>
      </c>
      <c r="B74" s="56" t="s">
        <v>57</v>
      </c>
      <c r="C74" s="84">
        <v>664</v>
      </c>
      <c r="D74" s="84">
        <v>564</v>
      </c>
      <c r="E74" s="84">
        <v>572.04999999999995</v>
      </c>
      <c r="F74" s="84"/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