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 tabRatio="825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rashoda'!$B$1:$L$75</definedName>
    <definedName name="_xlnm.Print_Area" localSheetId="6">'Posebni dio'!$A$1:$F$76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75" i="15"/>
  <c r="E75" i="15"/>
  <c r="D75" i="15"/>
  <c r="C75" i="15"/>
  <c r="F74" i="15"/>
  <c r="E74" i="15"/>
  <c r="D74" i="15"/>
  <c r="C74" i="15"/>
  <c r="F73" i="15"/>
  <c r="E73" i="15"/>
  <c r="D73" i="15"/>
  <c r="C73" i="15"/>
  <c r="F71" i="15"/>
  <c r="E71" i="15"/>
  <c r="D71" i="15"/>
  <c r="C71" i="15"/>
  <c r="F70" i="15"/>
  <c r="E70" i="15"/>
  <c r="D70" i="15"/>
  <c r="C70" i="15"/>
  <c r="F69" i="15"/>
  <c r="E69" i="15"/>
  <c r="D69" i="15"/>
  <c r="C69" i="15"/>
  <c r="F68" i="15"/>
  <c r="E68" i="15"/>
  <c r="D68" i="15"/>
  <c r="C68" i="15"/>
  <c r="F65" i="15"/>
  <c r="E65" i="15"/>
  <c r="D65" i="15"/>
  <c r="C65" i="15"/>
  <c r="F64" i="15"/>
  <c r="E64" i="15"/>
  <c r="D64" i="15"/>
  <c r="C64" i="15"/>
  <c r="F63" i="15"/>
  <c r="E63" i="15"/>
  <c r="D63" i="15"/>
  <c r="C63" i="15"/>
  <c r="F61" i="15"/>
  <c r="E61" i="15"/>
  <c r="D61" i="15"/>
  <c r="C61" i="15"/>
  <c r="F59" i="15"/>
  <c r="E59" i="15"/>
  <c r="D59" i="15"/>
  <c r="C59" i="15"/>
  <c r="F58" i="15"/>
  <c r="E58" i="15"/>
  <c r="D58" i="15"/>
  <c r="C58" i="15"/>
  <c r="F57" i="15"/>
  <c r="E57" i="15"/>
  <c r="D57" i="15"/>
  <c r="C57" i="15"/>
  <c r="F55" i="15"/>
  <c r="E55" i="15"/>
  <c r="D55" i="15"/>
  <c r="C55" i="15"/>
  <c r="F53" i="15"/>
  <c r="E53" i="15"/>
  <c r="D53" i="15"/>
  <c r="C53" i="15"/>
  <c r="F52" i="15"/>
  <c r="E52" i="15"/>
  <c r="D52" i="15"/>
  <c r="C52" i="15"/>
  <c r="F46" i="15"/>
  <c r="E46" i="15"/>
  <c r="D46" i="15"/>
  <c r="C46" i="15"/>
  <c r="F44" i="15"/>
  <c r="E44" i="15"/>
  <c r="D44" i="15"/>
  <c r="C44" i="15"/>
  <c r="F34" i="15"/>
  <c r="E34" i="15"/>
  <c r="D34" i="15"/>
  <c r="C34" i="15"/>
  <c r="F28" i="15"/>
  <c r="E28" i="15"/>
  <c r="D28" i="15"/>
  <c r="C28" i="15"/>
  <c r="F23" i="15"/>
  <c r="E23" i="15"/>
  <c r="D23" i="15"/>
  <c r="C23" i="15"/>
  <c r="F22" i="15"/>
  <c r="E22" i="15"/>
  <c r="D22" i="15"/>
  <c r="C22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C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74" i="3"/>
  <c r="K74" i="3"/>
  <c r="L73" i="3"/>
  <c r="K73" i="3"/>
  <c r="J73" i="3"/>
  <c r="I73" i="3"/>
  <c r="H73" i="3"/>
  <c r="G73" i="3"/>
  <c r="L72" i="3"/>
  <c r="K72" i="3"/>
  <c r="L71" i="3"/>
  <c r="K71" i="3"/>
  <c r="J71" i="3"/>
  <c r="I71" i="3"/>
  <c r="H71" i="3"/>
  <c r="G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L67" i="3"/>
  <c r="K67" i="3"/>
  <c r="J67" i="3"/>
  <c r="I67" i="3"/>
  <c r="H67" i="3"/>
  <c r="G67" i="3"/>
  <c r="L66" i="3"/>
  <c r="K66" i="3"/>
  <c r="L65" i="3"/>
  <c r="K65" i="3"/>
  <c r="J65" i="3"/>
  <c r="I65" i="3"/>
  <c r="H65" i="3"/>
  <c r="G65" i="3"/>
  <c r="L64" i="3"/>
  <c r="K64" i="3"/>
  <c r="J64" i="3"/>
  <c r="I64" i="3"/>
  <c r="H64" i="3"/>
  <c r="G64" i="3"/>
  <c r="L63" i="3"/>
  <c r="K63" i="3"/>
  <c r="L62" i="3"/>
  <c r="K62" i="3"/>
  <c r="L61" i="3"/>
  <c r="K61" i="3"/>
  <c r="L60" i="3"/>
  <c r="K60" i="3"/>
  <c r="L59" i="3"/>
  <c r="K59" i="3"/>
  <c r="L58" i="3"/>
  <c r="K58" i="3"/>
  <c r="J58" i="3"/>
  <c r="I58" i="3"/>
  <c r="H58" i="3"/>
  <c r="G58" i="3"/>
  <c r="L57" i="3"/>
  <c r="K57" i="3"/>
  <c r="L56" i="3"/>
  <c r="K56" i="3"/>
  <c r="J56" i="3"/>
  <c r="I56" i="3"/>
  <c r="H56" i="3"/>
  <c r="G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J46" i="3"/>
  <c r="I46" i="3"/>
  <c r="H46" i="3"/>
  <c r="G46" i="3"/>
  <c r="L45" i="3"/>
  <c r="K45" i="3"/>
  <c r="L44" i="3"/>
  <c r="K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L38" i="3"/>
  <c r="K38" i="3"/>
  <c r="L37" i="3"/>
  <c r="K37" i="3"/>
  <c r="L36" i="3"/>
  <c r="K36" i="3"/>
  <c r="L35" i="3"/>
  <c r="K35" i="3"/>
  <c r="J35" i="3"/>
  <c r="I35" i="3"/>
  <c r="H35" i="3"/>
  <c r="G35" i="3"/>
  <c r="L34" i="3"/>
  <c r="K34" i="3"/>
  <c r="J34" i="3"/>
  <c r="I34" i="3"/>
  <c r="H34" i="3"/>
  <c r="G34" i="3"/>
  <c r="L33" i="3"/>
  <c r="K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K25" i="3"/>
  <c r="J25" i="3"/>
  <c r="I25" i="3"/>
  <c r="H25" i="3"/>
  <c r="G25" i="3"/>
  <c r="L24" i="3"/>
  <c r="K24" i="3"/>
  <c r="J24" i="3"/>
  <c r="I24" i="3"/>
  <c r="H24" i="3"/>
  <c r="G24" i="3"/>
  <c r="L23" i="3"/>
  <c r="K23" i="3"/>
  <c r="J23" i="3"/>
  <c r="I23" i="3"/>
  <c r="H23" i="3"/>
  <c r="G23" i="3"/>
  <c r="L18" i="3"/>
  <c r="K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</calcChain>
</file>

<file path=xl/sharedStrings.xml><?xml version="1.0" encoding="utf-8"?>
<sst xmlns="http://schemas.openxmlformats.org/spreadsheetml/2006/main" count="384" uniqueCount="184">
  <si>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</si>
  <si>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</si>
  <si>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</si>
  <si>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</si>
  <si>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</si>
  <si>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</si>
  <si>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</si>
  <si>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</si>
  <si>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</si>
  <si>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</si>
  <si>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</si>
  <si>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</si>
  <si>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</si>
  <si>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</si>
  <si>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</si>
  <si>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</si>
  <si>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</si>
  <si>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</si>
  <si>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</si>
  <si>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</si>
  <si>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</si>
  <si>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</si>
  <si>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</si>
  <si>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</si>
  <si>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</si>
  <si>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</si>
  <si>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</si>
  <si>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</si>
  <si>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</si>
  <si>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</si>
  <si>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</si>
  <si>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</si>
  <si>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</si>
  <si>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</si>
  <si>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</si>
  <si>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</si>
  <si>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</si>
  <si>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</si>
  <si>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</si>
  <si>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</si>
  <si>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</si>
  <si>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</si>
  <si>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</si>
  <si>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</si>
  <si>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</si>
  <si>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</si>
  <si>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</si>
  <si>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</si>
  <si>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</si>
  <si>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</si>
  <si>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</si>
  <si>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</si>
  <si>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</si>
  <si>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</si>
  <si>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</si>
  <si>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</si>
  <si>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</si>
  <si>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</si>
  <si>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</si>
  <si>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</si>
  <si>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</si>
  <si>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</si>
  <si>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</si>
  <si>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</si>
  <si>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</si>
  <si>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</si>
  <si>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</si>
  <si>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</si>
  <si>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</si>
  <si>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</si>
  <si>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</si>
  <si>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</si>
  <si>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</si>
  <si>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</si>
  <si>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</si>
  <si>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</si>
  <si>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</si>
  <si>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</si>
  <si>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</si>
  <si>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</si>
  <si>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</si>
  <si>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</si>
  <si>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</si>
  <si>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</si>
  <si>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</si>
  <si>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</si>
  <si>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</si>
  <si>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</si>
  <si>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</si>
  <si>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</si>
  <si>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</si>
  <si>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</si>
  <si>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</si>
  <si>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</si>
  <si>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</si>
  <si>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</si>
  <si>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</si>
  <si>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</si>
  <si>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</si>
  <si>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</si>
  <si>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</si>
  <si>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</si>
  <si>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</si>
  <si>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</si>
  <si>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</si>
  <si>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</si>
  <si>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</si>
  <si>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</si>
  <si>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</si>
  <si>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</si>
  <si>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</si>
  <si>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</si>
  <si>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</si>
  <si>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</si>
  <si>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</si>
  <si>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</si>
  <si>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</si>
  <si>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</si>
  <si>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</si>
  <si>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</si>
  <si>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</si>
  <si>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</si>
  <si>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</si>
  <si>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</si>
  <si>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</si>
  <si>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</si>
  <si>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</si>
  <si>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</si>
  <si>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</si>
  <si>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</si>
  <si>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</si>
  <si>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</si>
  <si>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</si>
  <si>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</si>
  <si>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</si>
  <si>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</si>
  <si>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</si>
  <si>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</si>
  <si>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</si>
  <si>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</si>
  <si>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</si>
  <si>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</si>
  <si>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</si>
  <si>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</si>
  <si>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</si>
  <si>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</si>
  <si>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</si>
  <si>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</si>
  <si>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</si>
  <si>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</si>
  <si>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</si>
  <si>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</si>
  <si>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</si>
  <si>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</si>
  <si>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</si>
  <si>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</si>
  <si>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</si>
  <si>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</si>
  <si>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</si>
  <si>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</si>
  <si>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</si>
  <si>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</si>
  <si>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</si>
  <si>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</si>
  <si>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</si>
  <si>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</si>
  <si>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</si>
  <si>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</si>
  <si>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</si>
  <si>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</si>
  <si>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</si>
  <si>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</si>
  <si>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 I UPRAVE</t>
  </si>
  <si>
    <t>85 OPĆINSKA DRŽAVNA ODVJETNIŠTVA</t>
  </si>
  <si>
    <t>4868 SISAK OPĆINSKO DRŽAVNO ODVJETNIŠTVO</t>
  </si>
  <si>
    <t>2812 DJELOVANJE DRŽAVNIH ODVJETNIŠTAVA</t>
  </si>
  <si>
    <t>11</t>
  </si>
  <si>
    <t>A642000</t>
  </si>
  <si>
    <t xml:space="preserve">Progon počinitelja kaznenih i kažnjivih djela i zaštita imovine RH pred nadležnim sudovima i tijelima </t>
  </si>
  <si>
    <t>TEKUĆI PLAN  2024.*</t>
  </si>
  <si>
    <t>IZVRŠENJE 1.-12.2024.*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</si>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</sst>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opLeftCell="A2" workbookViewId="0">
      <selection activeCell="B1" sqref="B1:L1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v>1547809.9</v>
      </c>
      <c r="H10" s="86">
        <v>1808583</v>
      </c>
      <c r="I10" s="86">
        <v>2192783.42</v>
      </c>
      <c r="J10" s="86">
        <v>2190905.52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1547809.9</v>
      </c>
      <c r="H12" s="87">
        <f t="shared" ref="H12:J12" si="0">H10+H11</f>
        <v>1808583</v>
      </c>
      <c r="I12" s="87">
        <f t="shared" si="0"/>
        <v>2192783.42</v>
      </c>
      <c r="J12" s="87">
        <f t="shared" si="0"/>
        <v>2190905.52</v>
      </c>
      <c r="K12" s="88">
        <f>J12/G12*100</f>
        <v>141.548747039284</v>
      </c>
      <c r="L12" s="88">
        <f>J12/I12*100</f>
        <v>99.914359987271396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1543696.04</v>
      </c>
      <c r="H13" s="86">
        <v>1800185</v>
      </c>
      <c r="I13" s="86">
        <v>2187501.7400000002</v>
      </c>
      <c r="J13" s="86">
        <v>2185840.9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4113.8599999999997</v>
      </c>
      <c r="H14" s="86">
        <v>8398</v>
      </c>
      <c r="I14" s="86">
        <v>5281.68</v>
      </c>
      <c r="J14" s="86">
        <v>5064.62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1547809.9000000001</v>
      </c>
      <c r="H15" s="87">
        <f t="shared" ref="H15:J15" si="1">H13+H14</f>
        <v>1808583</v>
      </c>
      <c r="I15" s="87">
        <f t="shared" si="1"/>
        <v>2192783.4200000004</v>
      </c>
      <c r="J15" s="87">
        <f t="shared" si="1"/>
        <v>2190905.52</v>
      </c>
      <c r="K15" s="88">
        <f>J15/G15*100</f>
        <v>141.548747039284</v>
      </c>
      <c r="L15" s="88">
        <f>J15/I15*100</f>
        <v>99.914359987271297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-2.3283064365386963E-10</v>
      </c>
      <c r="H16" s="90">
        <f t="shared" ref="H16:J16" si="2">H12-H15</f>
        <v>0</v>
      </c>
      <c r="I16" s="90">
        <f t="shared" si="2"/>
        <v>-4.6566128730773926E-10</v>
      </c>
      <c r="J16" s="90">
        <f t="shared" si="2"/>
        <v>0</v>
      </c>
      <c r="K16" s="88">
        <f>J16/G16*100</f>
        <v>0</v>
      </c>
      <c r="L16" s="88">
        <f>J16/I16*100</f>
        <v>0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-2.3283064365386963E-10</v>
      </c>
      <c r="H27" s="94">
        <f t="shared" ref="H27:J27" si="5">H16+H26</f>
        <v>0</v>
      </c>
      <c r="I27" s="94">
        <f t="shared" si="5"/>
        <v>-4.6566128730773926E-10</v>
      </c>
      <c r="J27" s="94">
        <f t="shared" si="5"/>
        <v>0</v>
      </c>
      <c r="K27" s="93">
        <f>J27/G27*100</f>
        <v>0</v>
      </c>
      <c r="L27" s="93">
        <f>J27/I27*100</f>
        <v>0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5"/>
  <sheetViews>
    <sheetView topLeftCell="A21"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1547809.9000000001</v>
      </c>
      <c r="H10" s="65">
        <f>H11</f>
        <v>1808583</v>
      </c>
      <c r="I10" s="65">
        <f>I11</f>
        <v>2192783.4200000004</v>
      </c>
      <c r="J10" s="65">
        <f>J11</f>
        <v>2190905.52</v>
      </c>
      <c r="K10" s="69">
        <f t="shared" ref="K10:K18" si="0">(J10*100)/G10</f>
        <v>141.54874703928434</v>
      </c>
      <c r="L10" s="69">
        <f t="shared" ref="L10:L18" si="1">(J10*100)/I10</f>
        <v>99.914359987271325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</f>
        <v>1547809.9000000001</v>
      </c>
      <c r="H11" s="65">
        <f>H12+H15</f>
        <v>1808583</v>
      </c>
      <c r="I11" s="65">
        <f>I12+I15</f>
        <v>2192783.4200000004</v>
      </c>
      <c r="J11" s="65">
        <f>J12+J15</f>
        <v>2190905.52</v>
      </c>
      <c r="K11" s="65">
        <f t="shared" si="0"/>
        <v>141.54874703928434</v>
      </c>
      <c r="L11" s="65">
        <f t="shared" si="1"/>
        <v>99.914359987271325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282.47000000000003</v>
      </c>
      <c r="H12" s="65">
        <f t="shared" si="2"/>
        <v>664</v>
      </c>
      <c r="I12" s="65">
        <f t="shared" si="2"/>
        <v>264</v>
      </c>
      <c r="J12" s="65">
        <f t="shared" si="2"/>
        <v>236.8</v>
      </c>
      <c r="K12" s="65">
        <f t="shared" si="0"/>
        <v>83.83191135341805</v>
      </c>
      <c r="L12" s="65">
        <f t="shared" si="1"/>
        <v>89.696969696969703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282.47000000000003</v>
      </c>
      <c r="H13" s="65">
        <f t="shared" si="2"/>
        <v>664</v>
      </c>
      <c r="I13" s="65">
        <f t="shared" si="2"/>
        <v>264</v>
      </c>
      <c r="J13" s="65">
        <f t="shared" si="2"/>
        <v>236.8</v>
      </c>
      <c r="K13" s="65">
        <f t="shared" si="0"/>
        <v>83.83191135341805</v>
      </c>
      <c r="L13" s="65">
        <f t="shared" si="1"/>
        <v>89.696969696969703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282.47000000000003</v>
      </c>
      <c r="H14" s="66">
        <v>664</v>
      </c>
      <c r="I14" s="66">
        <v>264</v>
      </c>
      <c r="J14" s="66">
        <v>236.8</v>
      </c>
      <c r="K14" s="66">
        <f t="shared" si="0"/>
        <v>83.83191135341805</v>
      </c>
      <c r="L14" s="66">
        <f t="shared" si="1"/>
        <v>89.696969696969703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1547527.4300000002</v>
      </c>
      <c r="H15" s="65">
        <f>H16</f>
        <v>1807919</v>
      </c>
      <c r="I15" s="65">
        <f>I16</f>
        <v>2192519.4200000004</v>
      </c>
      <c r="J15" s="65">
        <f>J16</f>
        <v>2190668.7200000002</v>
      </c>
      <c r="K15" s="65">
        <f t="shared" si="0"/>
        <v>141.5592820865217</v>
      </c>
      <c r="L15" s="65">
        <f t="shared" si="1"/>
        <v>99.915590257348768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1547527.4300000002</v>
      </c>
      <c r="H16" s="65">
        <f>H17+H18</f>
        <v>1807919</v>
      </c>
      <c r="I16" s="65">
        <f>I17+I18</f>
        <v>2192519.4200000004</v>
      </c>
      <c r="J16" s="65">
        <f>J17+J18</f>
        <v>2190668.7200000002</v>
      </c>
      <c r="K16" s="65">
        <f t="shared" si="0"/>
        <v>141.5592820865217</v>
      </c>
      <c r="L16" s="65">
        <f t="shared" si="1"/>
        <v>99.915590257348768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1543413.57</v>
      </c>
      <c r="H17" s="66">
        <v>1799521</v>
      </c>
      <c r="I17" s="66">
        <v>2187237.7400000002</v>
      </c>
      <c r="J17" s="66">
        <v>2185604.1</v>
      </c>
      <c r="K17" s="66">
        <f t="shared" si="0"/>
        <v>141.60845430431195</v>
      </c>
      <c r="L17" s="66">
        <f t="shared" si="1"/>
        <v>99.925310359723397</v>
      </c>
    </row>
    <row r="18" spans="2:12" x14ac:dyDescent="0.25">
      <c r="B18" s="66"/>
      <c r="C18" s="66"/>
      <c r="D18" s="66"/>
      <c r="E18" s="66" t="s">
        <v>64</v>
      </c>
      <c r="F18" s="66" t="s">
        <v>65</v>
      </c>
      <c r="G18" s="66">
        <v>4113.8599999999997</v>
      </c>
      <c r="H18" s="66">
        <v>8398</v>
      </c>
      <c r="I18" s="66">
        <v>5281.68</v>
      </c>
      <c r="J18" s="66">
        <v>5064.62</v>
      </c>
      <c r="K18" s="66">
        <f t="shared" si="0"/>
        <v>123.11114136115474</v>
      </c>
      <c r="L18" s="66">
        <f t="shared" si="1"/>
        <v>95.890322776086393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7" t="s">
        <v>3</v>
      </c>
      <c r="C21" s="118"/>
      <c r="D21" s="118"/>
      <c r="E21" s="118"/>
      <c r="F21" s="119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20">
        <v>1</v>
      </c>
      <c r="C22" s="121"/>
      <c r="D22" s="121"/>
      <c r="E22" s="121"/>
      <c r="F22" s="122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G24+G69</f>
        <v>1547809.9000000001</v>
      </c>
      <c r="H23" s="65">
        <f>H24+H69</f>
        <v>1808583</v>
      </c>
      <c r="I23" s="65">
        <f>I24+I69</f>
        <v>2192783.4200000004</v>
      </c>
      <c r="J23" s="65">
        <f>J24+J69</f>
        <v>2190905.52</v>
      </c>
      <c r="K23" s="70">
        <f t="shared" ref="K23:K54" si="3">(J23*100)/G23</f>
        <v>141.54874703928434</v>
      </c>
      <c r="L23" s="70">
        <f t="shared" ref="L23:L54" si="4">(J23*100)/I23</f>
        <v>99.914359987271325</v>
      </c>
    </row>
    <row r="24" spans="2:12" x14ac:dyDescent="0.25">
      <c r="B24" s="65" t="s">
        <v>66</v>
      </c>
      <c r="C24" s="65"/>
      <c r="D24" s="65"/>
      <c r="E24" s="65"/>
      <c r="F24" s="65" t="s">
        <v>67</v>
      </c>
      <c r="G24" s="65">
        <f>G25+G34+G64</f>
        <v>1543696.04</v>
      </c>
      <c r="H24" s="65">
        <f>H25+H34+H64</f>
        <v>1800185</v>
      </c>
      <c r="I24" s="65">
        <f>I25+I34+I64</f>
        <v>2187501.7400000002</v>
      </c>
      <c r="J24" s="65">
        <f>J25+J34+J64</f>
        <v>2185840.9</v>
      </c>
      <c r="K24" s="65">
        <f t="shared" si="3"/>
        <v>141.59788218411182</v>
      </c>
      <c r="L24" s="65">
        <f t="shared" si="4"/>
        <v>99.924075946106441</v>
      </c>
    </row>
    <row r="25" spans="2:12" x14ac:dyDescent="0.25">
      <c r="B25" s="65"/>
      <c r="C25" s="65" t="s">
        <v>68</v>
      </c>
      <c r="D25" s="65"/>
      <c r="E25" s="65"/>
      <c r="F25" s="65" t="s">
        <v>69</v>
      </c>
      <c r="G25" s="65">
        <f>G26+G29+G31</f>
        <v>1161188.94</v>
      </c>
      <c r="H25" s="65">
        <f>H26+H29+H31</f>
        <v>1417000</v>
      </c>
      <c r="I25" s="65">
        <f>I26+I29+I31</f>
        <v>1602336.74</v>
      </c>
      <c r="J25" s="65">
        <f>J26+J29+J31</f>
        <v>1602336.74</v>
      </c>
      <c r="K25" s="65">
        <f t="shared" si="3"/>
        <v>137.99104390367341</v>
      </c>
      <c r="L25" s="65">
        <f t="shared" si="4"/>
        <v>100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981632.15999999992</v>
      </c>
      <c r="H26" s="65">
        <f>H27+H28</f>
        <v>1189428</v>
      </c>
      <c r="I26" s="65">
        <f>I27+I28</f>
        <v>1339678</v>
      </c>
      <c r="J26" s="65">
        <f>J27+J28</f>
        <v>1339634.1399999999</v>
      </c>
      <c r="K26" s="65">
        <f t="shared" si="3"/>
        <v>136.47007449307694</v>
      </c>
      <c r="L26" s="65">
        <f t="shared" si="4"/>
        <v>99.996726078953301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66">
        <v>955560.94</v>
      </c>
      <c r="H27" s="66">
        <v>1177700</v>
      </c>
      <c r="I27" s="66">
        <v>1327950</v>
      </c>
      <c r="J27" s="66">
        <v>1295048.3899999999</v>
      </c>
      <c r="K27" s="66">
        <f t="shared" si="3"/>
        <v>135.52755620170075</v>
      </c>
      <c r="L27" s="66">
        <f t="shared" si="4"/>
        <v>97.522375842463944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66">
        <v>26071.22</v>
      </c>
      <c r="H28" s="66">
        <v>11728</v>
      </c>
      <c r="I28" s="66">
        <v>11728</v>
      </c>
      <c r="J28" s="66">
        <v>44585.75</v>
      </c>
      <c r="K28" s="66">
        <f t="shared" si="3"/>
        <v>171.01520373806827</v>
      </c>
      <c r="L28" s="66">
        <f t="shared" si="4"/>
        <v>380.1649897680764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23743.03</v>
      </c>
      <c r="H29" s="65">
        <f>H30</f>
        <v>30500</v>
      </c>
      <c r="I29" s="65">
        <f>I30</f>
        <v>41650</v>
      </c>
      <c r="J29" s="65">
        <f>J30</f>
        <v>41857.78</v>
      </c>
      <c r="K29" s="65">
        <f t="shared" si="3"/>
        <v>176.29502216018764</v>
      </c>
      <c r="L29" s="65">
        <f t="shared" si="4"/>
        <v>100.49887154861945</v>
      </c>
    </row>
    <row r="30" spans="2:12" x14ac:dyDescent="0.25">
      <c r="B30" s="66"/>
      <c r="C30" s="66"/>
      <c r="D30" s="66"/>
      <c r="E30" s="66" t="s">
        <v>78</v>
      </c>
      <c r="F30" s="66" t="s">
        <v>77</v>
      </c>
      <c r="G30" s="66">
        <v>23743.03</v>
      </c>
      <c r="H30" s="66">
        <v>30500</v>
      </c>
      <c r="I30" s="66">
        <v>41650</v>
      </c>
      <c r="J30" s="66">
        <v>41857.78</v>
      </c>
      <c r="K30" s="66">
        <f t="shared" si="3"/>
        <v>176.29502216018764</v>
      </c>
      <c r="L30" s="66">
        <f t="shared" si="4"/>
        <v>100.49887154861945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G32+G33</f>
        <v>155813.75</v>
      </c>
      <c r="H31" s="65">
        <f>H32+H33</f>
        <v>197072</v>
      </c>
      <c r="I31" s="65">
        <f>I32+I33</f>
        <v>221008.74</v>
      </c>
      <c r="J31" s="65">
        <f>J32+J33</f>
        <v>220844.82</v>
      </c>
      <c r="K31" s="65">
        <f t="shared" si="3"/>
        <v>141.73641286471829</v>
      </c>
      <c r="L31" s="65">
        <f t="shared" si="4"/>
        <v>99.925830987498514</v>
      </c>
    </row>
    <row r="32" spans="2:12" x14ac:dyDescent="0.25">
      <c r="B32" s="66"/>
      <c r="C32" s="66"/>
      <c r="D32" s="66"/>
      <c r="E32" s="66" t="s">
        <v>81</v>
      </c>
      <c r="F32" s="66" t="s">
        <v>82</v>
      </c>
      <c r="G32" s="66">
        <v>0</v>
      </c>
      <c r="H32" s="66">
        <v>8672</v>
      </c>
      <c r="I32" s="66">
        <v>8673</v>
      </c>
      <c r="J32" s="66">
        <v>8672.2900000000009</v>
      </c>
      <c r="K32" s="66" t="e">
        <f t="shared" si="3"/>
        <v>#DIV/0!</v>
      </c>
      <c r="L32" s="66">
        <f t="shared" si="4"/>
        <v>99.991813674622392</v>
      </c>
    </row>
    <row r="33" spans="2:12" x14ac:dyDescent="0.25">
      <c r="B33" s="66"/>
      <c r="C33" s="66"/>
      <c r="D33" s="66"/>
      <c r="E33" s="66" t="s">
        <v>83</v>
      </c>
      <c r="F33" s="66" t="s">
        <v>84</v>
      </c>
      <c r="G33" s="66">
        <v>155813.75</v>
      </c>
      <c r="H33" s="66">
        <v>188400</v>
      </c>
      <c r="I33" s="66">
        <v>212335.74</v>
      </c>
      <c r="J33" s="66">
        <v>212172.53</v>
      </c>
      <c r="K33" s="66">
        <f t="shared" si="3"/>
        <v>136.17060753624119</v>
      </c>
      <c r="L33" s="66">
        <f t="shared" si="4"/>
        <v>99.923135879056446</v>
      </c>
    </row>
    <row r="34" spans="2:12" x14ac:dyDescent="0.25">
      <c r="B34" s="65"/>
      <c r="C34" s="65" t="s">
        <v>85</v>
      </c>
      <c r="D34" s="65"/>
      <c r="E34" s="65"/>
      <c r="F34" s="65" t="s">
        <v>86</v>
      </c>
      <c r="G34" s="65">
        <f>G35+G40+G46+G56+G58</f>
        <v>381538.25</v>
      </c>
      <c r="H34" s="65">
        <f>H35+H40+H46+H56+H58</f>
        <v>382309</v>
      </c>
      <c r="I34" s="65">
        <f>I35+I40+I46+I56+I58</f>
        <v>583509</v>
      </c>
      <c r="J34" s="65">
        <f>J35+J40+J46+J56+J58</f>
        <v>581848.79999999993</v>
      </c>
      <c r="K34" s="65">
        <f t="shared" si="3"/>
        <v>152.50077810022978</v>
      </c>
      <c r="L34" s="65">
        <f t="shared" si="4"/>
        <v>99.715479966889973</v>
      </c>
    </row>
    <row r="35" spans="2:12" x14ac:dyDescent="0.25">
      <c r="B35" s="65"/>
      <c r="C35" s="65"/>
      <c r="D35" s="65" t="s">
        <v>87</v>
      </c>
      <c r="E35" s="65"/>
      <c r="F35" s="65" t="s">
        <v>88</v>
      </c>
      <c r="G35" s="65">
        <f>G36+G37+G38+G39</f>
        <v>53566.12</v>
      </c>
      <c r="H35" s="65">
        <f>H36+H37+H38+H39</f>
        <v>63176</v>
      </c>
      <c r="I35" s="65">
        <f>I36+I37+I38+I39</f>
        <v>56176</v>
      </c>
      <c r="J35" s="65">
        <f>J36+J37+J38+J39</f>
        <v>55740.55</v>
      </c>
      <c r="K35" s="65">
        <f t="shared" si="3"/>
        <v>104.05933825335865</v>
      </c>
      <c r="L35" s="65">
        <f t="shared" si="4"/>
        <v>99.224846909712326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4855.82</v>
      </c>
      <c r="H36" s="66">
        <v>3982</v>
      </c>
      <c r="I36" s="66">
        <v>6982</v>
      </c>
      <c r="J36" s="66">
        <v>6509.97</v>
      </c>
      <c r="K36" s="66">
        <f t="shared" si="3"/>
        <v>134.06530719837227</v>
      </c>
      <c r="L36" s="66">
        <f t="shared" si="4"/>
        <v>93.239329704955594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47262.19</v>
      </c>
      <c r="H37" s="66">
        <v>57734</v>
      </c>
      <c r="I37" s="66">
        <v>47734</v>
      </c>
      <c r="J37" s="66">
        <v>47263.46</v>
      </c>
      <c r="K37" s="66">
        <f t="shared" si="3"/>
        <v>100.0026871374348</v>
      </c>
      <c r="L37" s="66">
        <f t="shared" si="4"/>
        <v>99.014245611094822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339.11</v>
      </c>
      <c r="H38" s="66">
        <v>398</v>
      </c>
      <c r="I38" s="66">
        <v>398</v>
      </c>
      <c r="J38" s="66">
        <v>339</v>
      </c>
      <c r="K38" s="66">
        <f t="shared" si="3"/>
        <v>99.967562147975585</v>
      </c>
      <c r="L38" s="66">
        <f t="shared" si="4"/>
        <v>85.175879396984925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1109</v>
      </c>
      <c r="H39" s="66">
        <v>1062</v>
      </c>
      <c r="I39" s="66">
        <v>1062</v>
      </c>
      <c r="J39" s="66">
        <v>1628.12</v>
      </c>
      <c r="K39" s="66">
        <f t="shared" si="3"/>
        <v>146.80973850315598</v>
      </c>
      <c r="L39" s="66">
        <f t="shared" si="4"/>
        <v>153.30696798493409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G41+G42+G43+G44+G45</f>
        <v>36095.64</v>
      </c>
      <c r="H40" s="65">
        <f>H41+H42+H43+H44+H45</f>
        <v>59928</v>
      </c>
      <c r="I40" s="65">
        <f>I41+I42+I43+I44+I45</f>
        <v>47028</v>
      </c>
      <c r="J40" s="65">
        <f>J41+J42+J43+J44+J45</f>
        <v>35819.799999999996</v>
      </c>
      <c r="K40" s="65">
        <f t="shared" si="3"/>
        <v>99.235807981240953</v>
      </c>
      <c r="L40" s="65">
        <f t="shared" si="4"/>
        <v>76.166964361656881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18569.16</v>
      </c>
      <c r="H41" s="66">
        <v>15664</v>
      </c>
      <c r="I41" s="66">
        <v>17764</v>
      </c>
      <c r="J41" s="66">
        <v>20248.84</v>
      </c>
      <c r="K41" s="66">
        <f t="shared" si="3"/>
        <v>109.04553571620903</v>
      </c>
      <c r="L41" s="66">
        <f t="shared" si="4"/>
        <v>113.98806575095699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16464.48</v>
      </c>
      <c r="H42" s="66">
        <v>24600</v>
      </c>
      <c r="I42" s="66">
        <v>9600</v>
      </c>
      <c r="J42" s="66">
        <v>11461.05</v>
      </c>
      <c r="K42" s="66">
        <f t="shared" si="3"/>
        <v>69.610762076907378</v>
      </c>
      <c r="L42" s="66">
        <f t="shared" si="4"/>
        <v>119.3859375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646.4</v>
      </c>
      <c r="H43" s="66">
        <v>15664</v>
      </c>
      <c r="I43" s="66">
        <v>15664</v>
      </c>
      <c r="J43" s="66">
        <v>2287.83</v>
      </c>
      <c r="K43" s="66">
        <f t="shared" si="3"/>
        <v>353.93409653465346</v>
      </c>
      <c r="L43" s="66">
        <f t="shared" si="4"/>
        <v>14.605656281920327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415.6</v>
      </c>
      <c r="H44" s="66">
        <v>3900</v>
      </c>
      <c r="I44" s="66">
        <v>3900</v>
      </c>
      <c r="J44" s="66">
        <v>1786.09</v>
      </c>
      <c r="K44" s="66">
        <f t="shared" si="3"/>
        <v>429.76179018286814</v>
      </c>
      <c r="L44" s="66">
        <f t="shared" si="4"/>
        <v>45.797179487179484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0</v>
      </c>
      <c r="H45" s="66">
        <v>100</v>
      </c>
      <c r="I45" s="66">
        <v>100</v>
      </c>
      <c r="J45" s="66">
        <v>35.99</v>
      </c>
      <c r="K45" s="66" t="e">
        <f t="shared" si="3"/>
        <v>#DIV/0!</v>
      </c>
      <c r="L45" s="66">
        <f t="shared" si="4"/>
        <v>35.99</v>
      </c>
    </row>
    <row r="46" spans="2:12" x14ac:dyDescent="0.25">
      <c r="B46" s="65"/>
      <c r="C46" s="65"/>
      <c r="D46" s="65" t="s">
        <v>109</v>
      </c>
      <c r="E46" s="65"/>
      <c r="F46" s="65" t="s">
        <v>110</v>
      </c>
      <c r="G46" s="65">
        <f>G47+G48+G49+G50+G51+G52+G53+G54+G55</f>
        <v>288203.22000000003</v>
      </c>
      <c r="H46" s="65">
        <f>H47+H48+H49+H50+H51+H52+H53+H54+H55</f>
        <v>254556</v>
      </c>
      <c r="I46" s="65">
        <f>I47+I48+I49+I50+I51+I52+I53+I54+I55</f>
        <v>476156</v>
      </c>
      <c r="J46" s="65">
        <f>J47+J48+J49+J50+J51+J52+J53+J54+J55</f>
        <v>488344.23</v>
      </c>
      <c r="K46" s="65">
        <f t="shared" si="3"/>
        <v>169.44440454204499</v>
      </c>
      <c r="L46" s="65">
        <f t="shared" si="4"/>
        <v>102.55971362326632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17125.54</v>
      </c>
      <c r="H47" s="66">
        <v>17254</v>
      </c>
      <c r="I47" s="66">
        <v>23654</v>
      </c>
      <c r="J47" s="66">
        <v>22151.919999999998</v>
      </c>
      <c r="K47" s="66">
        <f t="shared" si="3"/>
        <v>129.35019859227796</v>
      </c>
      <c r="L47" s="66">
        <f t="shared" si="4"/>
        <v>93.649784391646236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3699.38</v>
      </c>
      <c r="H48" s="66">
        <v>16991</v>
      </c>
      <c r="I48" s="66">
        <v>16991</v>
      </c>
      <c r="J48" s="66">
        <v>18805.54</v>
      </c>
      <c r="K48" s="66">
        <f t="shared" si="3"/>
        <v>508.34301964112905</v>
      </c>
      <c r="L48" s="66">
        <f t="shared" si="4"/>
        <v>110.67941851568477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2217.33</v>
      </c>
      <c r="H49" s="66">
        <v>1593</v>
      </c>
      <c r="I49" s="66">
        <v>4593</v>
      </c>
      <c r="J49" s="66">
        <v>5100</v>
      </c>
      <c r="K49" s="66">
        <f t="shared" si="3"/>
        <v>230.00635899933704</v>
      </c>
      <c r="L49" s="66">
        <f t="shared" si="4"/>
        <v>111.03853690398432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8165.74</v>
      </c>
      <c r="H50" s="66">
        <v>7636</v>
      </c>
      <c r="I50" s="66">
        <v>9136</v>
      </c>
      <c r="J50" s="66">
        <v>10271.870000000001</v>
      </c>
      <c r="K50" s="66">
        <f t="shared" si="3"/>
        <v>125.79227357226657</v>
      </c>
      <c r="L50" s="66">
        <f t="shared" si="4"/>
        <v>112.43290280210158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5226.8900000000003</v>
      </c>
      <c r="H51" s="66">
        <v>6371</v>
      </c>
      <c r="I51" s="66">
        <v>6371</v>
      </c>
      <c r="J51" s="66">
        <v>6563.14</v>
      </c>
      <c r="K51" s="66">
        <f t="shared" si="3"/>
        <v>125.56491527466619</v>
      </c>
      <c r="L51" s="66">
        <f t="shared" si="4"/>
        <v>103.01585308428818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640.04</v>
      </c>
      <c r="H52" s="66">
        <v>2654</v>
      </c>
      <c r="I52" s="66">
        <v>5354</v>
      </c>
      <c r="J52" s="66">
        <v>391.59</v>
      </c>
      <c r="K52" s="66">
        <f t="shared" si="3"/>
        <v>61.182113617898885</v>
      </c>
      <c r="L52" s="66">
        <f t="shared" si="4"/>
        <v>7.3139708629062383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248333.06</v>
      </c>
      <c r="H53" s="66">
        <v>200000</v>
      </c>
      <c r="I53" s="66">
        <v>408000</v>
      </c>
      <c r="J53" s="66">
        <v>422914.22</v>
      </c>
      <c r="K53" s="66">
        <f t="shared" si="3"/>
        <v>170.30121563355277</v>
      </c>
      <c r="L53" s="66">
        <f t="shared" si="4"/>
        <v>103.65544607843137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52.28</v>
      </c>
      <c r="H54" s="66">
        <v>66</v>
      </c>
      <c r="I54" s="66">
        <v>66</v>
      </c>
      <c r="J54" s="66">
        <v>100.8</v>
      </c>
      <c r="K54" s="66">
        <f t="shared" si="3"/>
        <v>192.8079571537873</v>
      </c>
      <c r="L54" s="66">
        <f t="shared" si="4"/>
        <v>152.72727272727272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2742.96</v>
      </c>
      <c r="H55" s="66">
        <v>1991</v>
      </c>
      <c r="I55" s="66">
        <v>1991</v>
      </c>
      <c r="J55" s="66">
        <v>2045.15</v>
      </c>
      <c r="K55" s="66">
        <f t="shared" ref="K55:K74" si="5">(J55*100)/G55</f>
        <v>74.559964418000988</v>
      </c>
      <c r="L55" s="66">
        <f t="shared" ref="L55:L74" si="6">(J55*100)/I55</f>
        <v>102.7197388247112</v>
      </c>
    </row>
    <row r="56" spans="2:12" x14ac:dyDescent="0.25">
      <c r="B56" s="65"/>
      <c r="C56" s="65"/>
      <c r="D56" s="65" t="s">
        <v>129</v>
      </c>
      <c r="E56" s="65"/>
      <c r="F56" s="65" t="s">
        <v>130</v>
      </c>
      <c r="G56" s="65">
        <f>G57</f>
        <v>857.6</v>
      </c>
      <c r="H56" s="65">
        <f>H57</f>
        <v>1327</v>
      </c>
      <c r="I56" s="65">
        <f>I57</f>
        <v>827</v>
      </c>
      <c r="J56" s="65">
        <f>J57</f>
        <v>600</v>
      </c>
      <c r="K56" s="65">
        <f t="shared" si="5"/>
        <v>69.962686567164184</v>
      </c>
      <c r="L56" s="65">
        <f t="shared" si="6"/>
        <v>72.551390568319221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857.6</v>
      </c>
      <c r="H57" s="66">
        <v>1327</v>
      </c>
      <c r="I57" s="66">
        <v>827</v>
      </c>
      <c r="J57" s="66">
        <v>600</v>
      </c>
      <c r="K57" s="66">
        <f t="shared" si="5"/>
        <v>69.962686567164184</v>
      </c>
      <c r="L57" s="66">
        <f t="shared" si="6"/>
        <v>72.551390568319221</v>
      </c>
    </row>
    <row r="58" spans="2:12" x14ac:dyDescent="0.25">
      <c r="B58" s="65"/>
      <c r="C58" s="65"/>
      <c r="D58" s="65" t="s">
        <v>133</v>
      </c>
      <c r="E58" s="65"/>
      <c r="F58" s="65" t="s">
        <v>134</v>
      </c>
      <c r="G58" s="65">
        <f>G59+G60+G61+G62+G63</f>
        <v>2815.67</v>
      </c>
      <c r="H58" s="65">
        <f>H59+H60+H61+H62+H63</f>
        <v>3322</v>
      </c>
      <c r="I58" s="65">
        <f>I59+I60+I61+I62+I63</f>
        <v>3322</v>
      </c>
      <c r="J58" s="65">
        <f>J59+J60+J61+J62+J63</f>
        <v>1344.22</v>
      </c>
      <c r="K58" s="65">
        <f t="shared" si="5"/>
        <v>47.740679838191262</v>
      </c>
      <c r="L58" s="65">
        <f t="shared" si="6"/>
        <v>40.464178205900062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682.73</v>
      </c>
      <c r="H59" s="66">
        <v>664</v>
      </c>
      <c r="I59" s="66">
        <v>664</v>
      </c>
      <c r="J59" s="66">
        <v>1145.19</v>
      </c>
      <c r="K59" s="66">
        <f t="shared" si="5"/>
        <v>167.73687987930808</v>
      </c>
      <c r="L59" s="66">
        <f t="shared" si="6"/>
        <v>172.46837349397592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250</v>
      </c>
      <c r="H60" s="66">
        <v>66</v>
      </c>
      <c r="I60" s="66">
        <v>66</v>
      </c>
      <c r="J60" s="66">
        <v>0</v>
      </c>
      <c r="K60" s="66">
        <f t="shared" si="5"/>
        <v>0</v>
      </c>
      <c r="L60" s="66">
        <f t="shared" si="6"/>
        <v>0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124.43</v>
      </c>
      <c r="H61" s="66">
        <v>0</v>
      </c>
      <c r="I61" s="66">
        <v>0</v>
      </c>
      <c r="J61" s="66">
        <v>0</v>
      </c>
      <c r="K61" s="66">
        <f t="shared" si="5"/>
        <v>0</v>
      </c>
      <c r="L61" s="66" t="e">
        <f t="shared" si="6"/>
        <v>#DIV/0!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0</v>
      </c>
      <c r="H62" s="66">
        <v>796</v>
      </c>
      <c r="I62" s="66">
        <v>796</v>
      </c>
      <c r="J62" s="66">
        <v>29.03</v>
      </c>
      <c r="K62" s="66" t="e">
        <f t="shared" si="5"/>
        <v>#DIV/0!</v>
      </c>
      <c r="L62" s="66">
        <f t="shared" si="6"/>
        <v>3.6469849246231156</v>
      </c>
    </row>
    <row r="63" spans="2:12" x14ac:dyDescent="0.25">
      <c r="B63" s="66"/>
      <c r="C63" s="66"/>
      <c r="D63" s="66"/>
      <c r="E63" s="66" t="s">
        <v>143</v>
      </c>
      <c r="F63" s="66" t="s">
        <v>134</v>
      </c>
      <c r="G63" s="66">
        <v>1758.51</v>
      </c>
      <c r="H63" s="66">
        <v>1796</v>
      </c>
      <c r="I63" s="66">
        <v>1796</v>
      </c>
      <c r="J63" s="66">
        <v>170</v>
      </c>
      <c r="K63" s="66">
        <f t="shared" si="5"/>
        <v>9.6672751363370129</v>
      </c>
      <c r="L63" s="66">
        <f t="shared" si="6"/>
        <v>9.4654788418708247</v>
      </c>
    </row>
    <row r="64" spans="2:12" x14ac:dyDescent="0.25">
      <c r="B64" s="65"/>
      <c r="C64" s="65" t="s">
        <v>144</v>
      </c>
      <c r="D64" s="65"/>
      <c r="E64" s="65"/>
      <c r="F64" s="65" t="s">
        <v>145</v>
      </c>
      <c r="G64" s="65">
        <f>G65+G67</f>
        <v>968.85</v>
      </c>
      <c r="H64" s="65">
        <f>H65+H67</f>
        <v>876</v>
      </c>
      <c r="I64" s="65">
        <f>I65+I67</f>
        <v>1656</v>
      </c>
      <c r="J64" s="65">
        <f>J65+J67</f>
        <v>1655.36</v>
      </c>
      <c r="K64" s="65">
        <f t="shared" si="5"/>
        <v>170.85823398874953</v>
      </c>
      <c r="L64" s="65">
        <f t="shared" si="6"/>
        <v>99.961352657004838</v>
      </c>
    </row>
    <row r="65" spans="2:12" x14ac:dyDescent="0.25">
      <c r="B65" s="65"/>
      <c r="C65" s="65"/>
      <c r="D65" s="65" t="s">
        <v>146</v>
      </c>
      <c r="E65" s="65"/>
      <c r="F65" s="65" t="s">
        <v>147</v>
      </c>
      <c r="G65" s="65">
        <f>G66</f>
        <v>308.85000000000002</v>
      </c>
      <c r="H65" s="65">
        <f>H66</f>
        <v>212</v>
      </c>
      <c r="I65" s="65">
        <f>I66</f>
        <v>212</v>
      </c>
      <c r="J65" s="65">
        <f>J66</f>
        <v>210.34</v>
      </c>
      <c r="K65" s="65">
        <f t="shared" si="5"/>
        <v>68.104257730289774</v>
      </c>
      <c r="L65" s="65">
        <f t="shared" si="6"/>
        <v>99.216981132075475</v>
      </c>
    </row>
    <row r="66" spans="2:12" x14ac:dyDescent="0.25">
      <c r="B66" s="66"/>
      <c r="C66" s="66"/>
      <c r="D66" s="66"/>
      <c r="E66" s="66" t="s">
        <v>148</v>
      </c>
      <c r="F66" s="66" t="s">
        <v>149</v>
      </c>
      <c r="G66" s="66">
        <v>308.85000000000002</v>
      </c>
      <c r="H66" s="66">
        <v>212</v>
      </c>
      <c r="I66" s="66">
        <v>212</v>
      </c>
      <c r="J66" s="66">
        <v>210.34</v>
      </c>
      <c r="K66" s="66">
        <f t="shared" si="5"/>
        <v>68.104257730289774</v>
      </c>
      <c r="L66" s="66">
        <f t="shared" si="6"/>
        <v>99.216981132075475</v>
      </c>
    </row>
    <row r="67" spans="2:12" x14ac:dyDescent="0.25">
      <c r="B67" s="65"/>
      <c r="C67" s="65"/>
      <c r="D67" s="65" t="s">
        <v>150</v>
      </c>
      <c r="E67" s="65"/>
      <c r="F67" s="65" t="s">
        <v>151</v>
      </c>
      <c r="G67" s="65">
        <f>G68</f>
        <v>660</v>
      </c>
      <c r="H67" s="65">
        <f>H68</f>
        <v>664</v>
      </c>
      <c r="I67" s="65">
        <f>I68</f>
        <v>1444</v>
      </c>
      <c r="J67" s="65">
        <f>J68</f>
        <v>1445.02</v>
      </c>
      <c r="K67" s="65">
        <f t="shared" si="5"/>
        <v>218.94242424242424</v>
      </c>
      <c r="L67" s="65">
        <f t="shared" si="6"/>
        <v>100.07063711911357</v>
      </c>
    </row>
    <row r="68" spans="2:12" x14ac:dyDescent="0.25">
      <c r="B68" s="66"/>
      <c r="C68" s="66"/>
      <c r="D68" s="66"/>
      <c r="E68" s="66" t="s">
        <v>152</v>
      </c>
      <c r="F68" s="66" t="s">
        <v>153</v>
      </c>
      <c r="G68" s="66">
        <v>660</v>
      </c>
      <c r="H68" s="66">
        <v>664</v>
      </c>
      <c r="I68" s="66">
        <v>1444</v>
      </c>
      <c r="J68" s="66">
        <v>1445.02</v>
      </c>
      <c r="K68" s="66">
        <f t="shared" si="5"/>
        <v>218.94242424242424</v>
      </c>
      <c r="L68" s="66">
        <f t="shared" si="6"/>
        <v>100.07063711911357</v>
      </c>
    </row>
    <row r="69" spans="2:12" x14ac:dyDescent="0.25">
      <c r="B69" s="65" t="s">
        <v>154</v>
      </c>
      <c r="C69" s="65"/>
      <c r="D69" s="65"/>
      <c r="E69" s="65"/>
      <c r="F69" s="65" t="s">
        <v>155</v>
      </c>
      <c r="G69" s="65">
        <f>G70</f>
        <v>4113.8600000000006</v>
      </c>
      <c r="H69" s="65">
        <f>H70</f>
        <v>8398</v>
      </c>
      <c r="I69" s="65">
        <f>I70</f>
        <v>5281.68</v>
      </c>
      <c r="J69" s="65">
        <f>J70</f>
        <v>5064.62</v>
      </c>
      <c r="K69" s="65">
        <f t="shared" si="5"/>
        <v>123.11114136115471</v>
      </c>
      <c r="L69" s="65">
        <f t="shared" si="6"/>
        <v>95.890322776086393</v>
      </c>
    </row>
    <row r="70" spans="2:12" x14ac:dyDescent="0.25">
      <c r="B70" s="65"/>
      <c r="C70" s="65" t="s">
        <v>156</v>
      </c>
      <c r="D70" s="65"/>
      <c r="E70" s="65"/>
      <c r="F70" s="65" t="s">
        <v>157</v>
      </c>
      <c r="G70" s="65">
        <f>G71+G73</f>
        <v>4113.8600000000006</v>
      </c>
      <c r="H70" s="65">
        <f>H71+H73</f>
        <v>8398</v>
      </c>
      <c r="I70" s="65">
        <f>I71+I73</f>
        <v>5281.68</v>
      </c>
      <c r="J70" s="65">
        <f>J71+J73</f>
        <v>5064.62</v>
      </c>
      <c r="K70" s="65">
        <f t="shared" si="5"/>
        <v>123.11114136115471</v>
      </c>
      <c r="L70" s="65">
        <f t="shared" si="6"/>
        <v>95.890322776086393</v>
      </c>
    </row>
    <row r="71" spans="2:12" x14ac:dyDescent="0.25">
      <c r="B71" s="65"/>
      <c r="C71" s="65"/>
      <c r="D71" s="65" t="s">
        <v>158</v>
      </c>
      <c r="E71" s="65"/>
      <c r="F71" s="65" t="s">
        <v>159</v>
      </c>
      <c r="G71" s="65">
        <f>G72</f>
        <v>818.75</v>
      </c>
      <c r="H71" s="65">
        <f>H72</f>
        <v>5000</v>
      </c>
      <c r="I71" s="65">
        <f>I72</f>
        <v>1883.68</v>
      </c>
      <c r="J71" s="65">
        <f>J72</f>
        <v>1671</v>
      </c>
      <c r="K71" s="65">
        <f t="shared" si="5"/>
        <v>204.09160305343511</v>
      </c>
      <c r="L71" s="65">
        <f t="shared" si="6"/>
        <v>88.709334918882192</v>
      </c>
    </row>
    <row r="72" spans="2:12" x14ac:dyDescent="0.25">
      <c r="B72" s="66"/>
      <c r="C72" s="66"/>
      <c r="D72" s="66"/>
      <c r="E72" s="66" t="s">
        <v>160</v>
      </c>
      <c r="F72" s="66" t="s">
        <v>161</v>
      </c>
      <c r="G72" s="66">
        <v>818.75</v>
      </c>
      <c r="H72" s="66">
        <v>5000</v>
      </c>
      <c r="I72" s="66">
        <v>1883.68</v>
      </c>
      <c r="J72" s="66">
        <v>1671</v>
      </c>
      <c r="K72" s="66">
        <f t="shared" si="5"/>
        <v>204.09160305343511</v>
      </c>
      <c r="L72" s="66">
        <f t="shared" si="6"/>
        <v>88.709334918882192</v>
      </c>
    </row>
    <row r="73" spans="2:12" x14ac:dyDescent="0.25">
      <c r="B73" s="65"/>
      <c r="C73" s="65"/>
      <c r="D73" s="65" t="s">
        <v>162</v>
      </c>
      <c r="E73" s="65"/>
      <c r="F73" s="65" t="s">
        <v>163</v>
      </c>
      <c r="G73" s="65">
        <f>G74</f>
        <v>3295.11</v>
      </c>
      <c r="H73" s="65">
        <f>H74</f>
        <v>3398</v>
      </c>
      <c r="I73" s="65">
        <f>I74</f>
        <v>3398</v>
      </c>
      <c r="J73" s="65">
        <f>J74</f>
        <v>3393.62</v>
      </c>
      <c r="K73" s="65">
        <f t="shared" si="5"/>
        <v>102.9895815314208</v>
      </c>
      <c r="L73" s="65">
        <f t="shared" si="6"/>
        <v>99.871100647439675</v>
      </c>
    </row>
    <row r="74" spans="2:12" x14ac:dyDescent="0.25">
      <c r="B74" s="66"/>
      <c r="C74" s="66"/>
      <c r="D74" s="66"/>
      <c r="E74" s="66" t="s">
        <v>164</v>
      </c>
      <c r="F74" s="66" t="s">
        <v>165</v>
      </c>
      <c r="G74" s="66">
        <v>3295.11</v>
      </c>
      <c r="H74" s="66">
        <v>3398</v>
      </c>
      <c r="I74" s="66">
        <v>3398</v>
      </c>
      <c r="J74" s="66">
        <v>3393.62</v>
      </c>
      <c r="K74" s="66">
        <f t="shared" si="5"/>
        <v>102.9895815314208</v>
      </c>
      <c r="L74" s="66">
        <f t="shared" si="6"/>
        <v>99.871100647439675</v>
      </c>
    </row>
    <row r="75" spans="2:12" x14ac:dyDescent="0.25">
      <c r="B75" s="65"/>
      <c r="C75" s="66"/>
      <c r="D75" s="67"/>
      <c r="E75" s="68"/>
      <c r="F75" s="8"/>
      <c r="G75" s="65"/>
      <c r="H75" s="65"/>
      <c r="I75" s="65"/>
      <c r="J75" s="65"/>
      <c r="K75" s="70"/>
      <c r="L75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8" scale="92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5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1547809.9</v>
      </c>
      <c r="D6" s="71">
        <f>D7+D9</f>
        <v>1808583</v>
      </c>
      <c r="E6" s="71">
        <f>E7+E9</f>
        <v>2192783.42</v>
      </c>
      <c r="F6" s="71">
        <f>F7+F9</f>
        <v>2190905.52</v>
      </c>
      <c r="G6" s="72">
        <f t="shared" ref="G6:G15" si="0">(F6*100)/C6</f>
        <v>141.54874703928436</v>
      </c>
      <c r="H6" s="72">
        <f t="shared" ref="H6:H15" si="1">(F6*100)/E6</f>
        <v>99.914359987271339</v>
      </c>
    </row>
    <row r="7" spans="1:8" x14ac:dyDescent="0.25">
      <c r="A7"/>
      <c r="B7" s="8" t="s">
        <v>166</v>
      </c>
      <c r="C7" s="71">
        <f>C8</f>
        <v>1547527.43</v>
      </c>
      <c r="D7" s="71">
        <f>D8</f>
        <v>1807919</v>
      </c>
      <c r="E7" s="71">
        <f>E8</f>
        <v>2192519.42</v>
      </c>
      <c r="F7" s="71">
        <f>F8</f>
        <v>2190668.7200000002</v>
      </c>
      <c r="G7" s="72">
        <f t="shared" si="0"/>
        <v>141.55928208652173</v>
      </c>
      <c r="H7" s="72">
        <f t="shared" si="1"/>
        <v>99.915590257348782</v>
      </c>
    </row>
    <row r="8" spans="1:8" x14ac:dyDescent="0.25">
      <c r="A8"/>
      <c r="B8" s="16" t="s">
        <v>167</v>
      </c>
      <c r="C8" s="73">
        <v>1547527.43</v>
      </c>
      <c r="D8" s="73">
        <v>1807919</v>
      </c>
      <c r="E8" s="73">
        <v>2192519.42</v>
      </c>
      <c r="F8" s="74">
        <v>2190668.7200000002</v>
      </c>
      <c r="G8" s="70">
        <f t="shared" si="0"/>
        <v>141.55928208652173</v>
      </c>
      <c r="H8" s="70">
        <f t="shared" si="1"/>
        <v>99.915590257348782</v>
      </c>
    </row>
    <row r="9" spans="1:8" x14ac:dyDescent="0.25">
      <c r="A9"/>
      <c r="B9" s="8" t="s">
        <v>168</v>
      </c>
      <c r="C9" s="71">
        <f>C10</f>
        <v>282.47000000000003</v>
      </c>
      <c r="D9" s="71">
        <f>D10</f>
        <v>664</v>
      </c>
      <c r="E9" s="71">
        <f>E10</f>
        <v>264</v>
      </c>
      <c r="F9" s="71">
        <f>F10</f>
        <v>236.8</v>
      </c>
      <c r="G9" s="72">
        <f t="shared" si="0"/>
        <v>83.83191135341805</v>
      </c>
      <c r="H9" s="72">
        <f t="shared" si="1"/>
        <v>89.696969696969703</v>
      </c>
    </row>
    <row r="10" spans="1:8" x14ac:dyDescent="0.25">
      <c r="A10"/>
      <c r="B10" s="16" t="s">
        <v>169</v>
      </c>
      <c r="C10" s="73">
        <v>282.47000000000003</v>
      </c>
      <c r="D10" s="73">
        <v>664</v>
      </c>
      <c r="E10" s="73">
        <v>264</v>
      </c>
      <c r="F10" s="74">
        <v>236.8</v>
      </c>
      <c r="G10" s="70">
        <f t="shared" si="0"/>
        <v>83.83191135341805</v>
      </c>
      <c r="H10" s="70">
        <f t="shared" si="1"/>
        <v>89.696969696969703</v>
      </c>
    </row>
    <row r="11" spans="1:8" x14ac:dyDescent="0.25">
      <c r="B11" s="8" t="s">
        <v>32</v>
      </c>
      <c r="C11" s="75">
        <f>C12+C14</f>
        <v>1547809.9</v>
      </c>
      <c r="D11" s="75">
        <f>D12+D14</f>
        <v>1808583</v>
      </c>
      <c r="E11" s="75">
        <f>E12+E14</f>
        <v>2192783.42</v>
      </c>
      <c r="F11" s="75">
        <f>F12+F14</f>
        <v>2190905.52</v>
      </c>
      <c r="G11" s="72">
        <f t="shared" si="0"/>
        <v>141.54874703928436</v>
      </c>
      <c r="H11" s="72">
        <f t="shared" si="1"/>
        <v>99.914359987271339</v>
      </c>
    </row>
    <row r="12" spans="1:8" x14ac:dyDescent="0.25">
      <c r="A12"/>
      <c r="B12" s="8" t="s">
        <v>166</v>
      </c>
      <c r="C12" s="75">
        <f>C13</f>
        <v>1547527.43</v>
      </c>
      <c r="D12" s="75">
        <f>D13</f>
        <v>1807919</v>
      </c>
      <c r="E12" s="75">
        <f>E13</f>
        <v>2192519.42</v>
      </c>
      <c r="F12" s="75">
        <f>F13</f>
        <v>2190668.7200000002</v>
      </c>
      <c r="G12" s="72">
        <f t="shared" si="0"/>
        <v>141.55928208652173</v>
      </c>
      <c r="H12" s="72">
        <f t="shared" si="1"/>
        <v>99.915590257348782</v>
      </c>
    </row>
    <row r="13" spans="1:8" x14ac:dyDescent="0.25">
      <c r="A13"/>
      <c r="B13" s="16" t="s">
        <v>167</v>
      </c>
      <c r="C13" s="73">
        <v>1547527.43</v>
      </c>
      <c r="D13" s="73">
        <v>1807919</v>
      </c>
      <c r="E13" s="76">
        <v>2192519.42</v>
      </c>
      <c r="F13" s="74">
        <v>2190668.7200000002</v>
      </c>
      <c r="G13" s="70">
        <f t="shared" si="0"/>
        <v>141.55928208652173</v>
      </c>
      <c r="H13" s="70">
        <f t="shared" si="1"/>
        <v>99.915590257348782</v>
      </c>
    </row>
    <row r="14" spans="1:8" x14ac:dyDescent="0.25">
      <c r="A14"/>
      <c r="B14" s="8" t="s">
        <v>168</v>
      </c>
      <c r="C14" s="75">
        <f>C15</f>
        <v>282.47000000000003</v>
      </c>
      <c r="D14" s="75">
        <f>D15</f>
        <v>664</v>
      </c>
      <c r="E14" s="75">
        <f>E15</f>
        <v>264</v>
      </c>
      <c r="F14" s="75">
        <f>F15</f>
        <v>236.8</v>
      </c>
      <c r="G14" s="72">
        <f t="shared" si="0"/>
        <v>83.83191135341805</v>
      </c>
      <c r="H14" s="72">
        <f t="shared" si="1"/>
        <v>89.696969696969703</v>
      </c>
    </row>
    <row r="15" spans="1:8" x14ac:dyDescent="0.25">
      <c r="A15"/>
      <c r="B15" s="16" t="s">
        <v>169</v>
      </c>
      <c r="C15" s="73">
        <v>282.47000000000003</v>
      </c>
      <c r="D15" s="73">
        <v>664</v>
      </c>
      <c r="E15" s="76">
        <v>264</v>
      </c>
      <c r="F15" s="74">
        <v>236.8</v>
      </c>
      <c r="G15" s="70">
        <f t="shared" si="0"/>
        <v>83.83191135341805</v>
      </c>
      <c r="H15" s="70">
        <f t="shared" si="1"/>
        <v>89.696969696969703</v>
      </c>
    </row>
  </sheetData>
  <mergeCells count="1">
    <mergeCell ref="B2:H2"/>
  </mergeCells>
  <pageMargins left="0.7" right="0.7" top="0.75" bottom="0.75" header="0.3" footer="0.3"/>
  <pageSetup paperSize="9" scale="74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1547809.9</v>
      </c>
      <c r="D6" s="75">
        <f t="shared" si="0"/>
        <v>1808583</v>
      </c>
      <c r="E6" s="75">
        <f t="shared" si="0"/>
        <v>2192783.42</v>
      </c>
      <c r="F6" s="75">
        <f t="shared" si="0"/>
        <v>2190905.52</v>
      </c>
      <c r="G6" s="70">
        <f>(F6*100)/C6</f>
        <v>141.54874703928436</v>
      </c>
      <c r="H6" s="70">
        <f>(F6*100)/E6</f>
        <v>99.914359987271339</v>
      </c>
    </row>
    <row r="7" spans="2:8" x14ac:dyDescent="0.25">
      <c r="B7" s="8" t="s">
        <v>170</v>
      </c>
      <c r="C7" s="75">
        <f t="shared" si="0"/>
        <v>1547809.9</v>
      </c>
      <c r="D7" s="75">
        <f t="shared" si="0"/>
        <v>1808583</v>
      </c>
      <c r="E7" s="75">
        <f t="shared" si="0"/>
        <v>2192783.42</v>
      </c>
      <c r="F7" s="75">
        <f t="shared" si="0"/>
        <v>2190905.52</v>
      </c>
      <c r="G7" s="70">
        <f>(F7*100)/C7</f>
        <v>141.54874703928436</v>
      </c>
      <c r="H7" s="70">
        <f>(F7*100)/E7</f>
        <v>99.914359987271339</v>
      </c>
    </row>
    <row r="8" spans="2:8" x14ac:dyDescent="0.25">
      <c r="B8" s="11" t="s">
        <v>171</v>
      </c>
      <c r="C8" s="73">
        <v>1547809.9</v>
      </c>
      <c r="D8" s="73">
        <v>1808583</v>
      </c>
      <c r="E8" s="73">
        <v>2192783.42</v>
      </c>
      <c r="F8" s="74">
        <v>2190905.52</v>
      </c>
      <c r="G8" s="70">
        <f>(F8*100)/C8</f>
        <v>141.54874703928436</v>
      </c>
      <c r="H8" s="70">
        <f>(F8*100)/E8</f>
        <v>99.914359987271339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F7932"/>
  <sheetViews>
    <sheetView tabSelected="1" topLeftCell="A14"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172</v>
      </c>
      <c r="C1" s="39"/>
    </row>
    <row r="2" spans="1:6" ht="15" customHeight="1" x14ac:dyDescent="0.2">
      <c r="A2" s="41" t="s">
        <v>34</v>
      </c>
      <c r="B2" s="42" t="s">
        <v>173</v>
      </c>
      <c r="C2" s="39"/>
    </row>
    <row r="3" spans="1:6" s="39" customFormat="1" ht="43.5" customHeight="1" x14ac:dyDescent="0.2">
      <c r="A3" s="43" t="s">
        <v>35</v>
      </c>
      <c r="B3" s="37" t="s">
        <v>174</v>
      </c>
    </row>
    <row r="4" spans="1:6" s="39" customFormat="1" x14ac:dyDescent="0.2">
      <c r="A4" s="43" t="s">
        <v>36</v>
      </c>
      <c r="B4" s="44" t="s">
        <v>175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176</v>
      </c>
      <c r="B7" s="46"/>
      <c r="C7" s="77">
        <f>C11</f>
        <v>1807919</v>
      </c>
      <c r="D7" s="77">
        <f>D11</f>
        <v>2192519.4200000004</v>
      </c>
      <c r="E7" s="77">
        <f>E11</f>
        <v>2190668.7200000002</v>
      </c>
      <c r="F7" s="77">
        <f>(E7*100)/D7</f>
        <v>99.915590257348768</v>
      </c>
    </row>
    <row r="8" spans="1:6" x14ac:dyDescent="0.2">
      <c r="A8" s="47" t="s">
        <v>68</v>
      </c>
      <c r="B8" s="46"/>
      <c r="C8" s="77">
        <f>C68</f>
        <v>664</v>
      </c>
      <c r="D8" s="77">
        <f>D68</f>
        <v>264</v>
      </c>
      <c r="E8" s="77">
        <f>E68</f>
        <v>236.8</v>
      </c>
      <c r="F8" s="77">
        <f>(E8*100)/D8</f>
        <v>89.696969696969703</v>
      </c>
    </row>
    <row r="9" spans="1:6" s="57" customFormat="1" x14ac:dyDescent="0.2"/>
    <row r="10" spans="1:6" ht="38.25" x14ac:dyDescent="0.2">
      <c r="A10" s="47" t="s">
        <v>177</v>
      </c>
      <c r="B10" s="47" t="s">
        <v>178</v>
      </c>
      <c r="C10" s="47" t="s">
        <v>43</v>
      </c>
      <c r="D10" s="47" t="s">
        <v>179</v>
      </c>
      <c r="E10" s="47" t="s">
        <v>180</v>
      </c>
      <c r="F10" s="47" t="s">
        <v>181</v>
      </c>
    </row>
    <row r="11" spans="1:6" x14ac:dyDescent="0.2">
      <c r="A11" s="48" t="s">
        <v>176</v>
      </c>
      <c r="B11" s="48" t="s">
        <v>182</v>
      </c>
      <c r="C11" s="78">
        <f>C12+C57</f>
        <v>1807919</v>
      </c>
      <c r="D11" s="78">
        <f>D12+D57</f>
        <v>2192519.4200000004</v>
      </c>
      <c r="E11" s="78">
        <f>E12+E57</f>
        <v>2190668.7200000002</v>
      </c>
      <c r="F11" s="79">
        <f>(E11*100)/D11</f>
        <v>99.915590257348768</v>
      </c>
    </row>
    <row r="12" spans="1:6" x14ac:dyDescent="0.2">
      <c r="A12" s="49" t="s">
        <v>66</v>
      </c>
      <c r="B12" s="50" t="s">
        <v>67</v>
      </c>
      <c r="C12" s="80">
        <f>C13+C22+C52</f>
        <v>1799521</v>
      </c>
      <c r="D12" s="80">
        <f>D13+D22+D52</f>
        <v>2187237.7400000002</v>
      </c>
      <c r="E12" s="80">
        <f>E13+E22+E52</f>
        <v>2185604.1</v>
      </c>
      <c r="F12" s="81">
        <f>(E12*100)/D12</f>
        <v>99.925310359723397</v>
      </c>
    </row>
    <row r="13" spans="1:6" x14ac:dyDescent="0.2">
      <c r="A13" s="51" t="s">
        <v>68</v>
      </c>
      <c r="B13" s="52" t="s">
        <v>69</v>
      </c>
      <c r="C13" s="82">
        <f>C14+C17+C19</f>
        <v>1417000</v>
      </c>
      <c r="D13" s="82">
        <f>D14+D17+D19</f>
        <v>1602336.74</v>
      </c>
      <c r="E13" s="82">
        <f>E14+E17+E19</f>
        <v>1602336.74</v>
      </c>
      <c r="F13" s="81">
        <f>(E13*100)/D13</f>
        <v>100</v>
      </c>
    </row>
    <row r="14" spans="1:6" x14ac:dyDescent="0.2">
      <c r="A14" s="53" t="s">
        <v>70</v>
      </c>
      <c r="B14" s="54" t="s">
        <v>71</v>
      </c>
      <c r="C14" s="83">
        <f>C15+C16</f>
        <v>1189428</v>
      </c>
      <c r="D14" s="83">
        <f>D15+D16</f>
        <v>1339678</v>
      </c>
      <c r="E14" s="83">
        <f>E15+E16</f>
        <v>1339634.1399999999</v>
      </c>
      <c r="F14" s="83">
        <f>(E14*100)/D14</f>
        <v>99.996726078953301</v>
      </c>
    </row>
    <row r="15" spans="1:6" x14ac:dyDescent="0.2">
      <c r="A15" s="55" t="s">
        <v>72</v>
      </c>
      <c r="B15" s="56" t="s">
        <v>73</v>
      </c>
      <c r="C15" s="84">
        <v>1177700</v>
      </c>
      <c r="D15" s="84">
        <v>1327950</v>
      </c>
      <c r="E15" s="84">
        <v>1295048.3899999999</v>
      </c>
      <c r="F15" s="84"/>
    </row>
    <row r="16" spans="1:6" x14ac:dyDescent="0.2">
      <c r="A16" s="55" t="s">
        <v>74</v>
      </c>
      <c r="B16" s="56" t="s">
        <v>75</v>
      </c>
      <c r="C16" s="84">
        <v>11728</v>
      </c>
      <c r="D16" s="84">
        <v>11728</v>
      </c>
      <c r="E16" s="84">
        <v>44585.75</v>
      </c>
      <c r="F16" s="84"/>
    </row>
    <row r="17" spans="1:6" x14ac:dyDescent="0.2">
      <c r="A17" s="53" t="s">
        <v>76</v>
      </c>
      <c r="B17" s="54" t="s">
        <v>77</v>
      </c>
      <c r="C17" s="83">
        <f>C18</f>
        <v>30500</v>
      </c>
      <c r="D17" s="83">
        <f>D18</f>
        <v>41650</v>
      </c>
      <c r="E17" s="83">
        <f>E18</f>
        <v>41857.78</v>
      </c>
      <c r="F17" s="83">
        <f>(E17*100)/D17</f>
        <v>100.49887154861945</v>
      </c>
    </row>
    <row r="18" spans="1:6" x14ac:dyDescent="0.2">
      <c r="A18" s="55" t="s">
        <v>78</v>
      </c>
      <c r="B18" s="56" t="s">
        <v>77</v>
      </c>
      <c r="C18" s="84">
        <v>30500</v>
      </c>
      <c r="D18" s="84">
        <v>41650</v>
      </c>
      <c r="E18" s="84">
        <v>41857.78</v>
      </c>
      <c r="F18" s="84"/>
    </row>
    <row r="19" spans="1:6" x14ac:dyDescent="0.2">
      <c r="A19" s="53" t="s">
        <v>79</v>
      </c>
      <c r="B19" s="54" t="s">
        <v>80</v>
      </c>
      <c r="C19" s="83">
        <f>C20+C21</f>
        <v>197072</v>
      </c>
      <c r="D19" s="83">
        <f>D20+D21</f>
        <v>221008.74</v>
      </c>
      <c r="E19" s="83">
        <f>E20+E21</f>
        <v>220844.82</v>
      </c>
      <c r="F19" s="83">
        <f>(E19*100)/D19</f>
        <v>99.925830987498514</v>
      </c>
    </row>
    <row r="20" spans="1:6" x14ac:dyDescent="0.2">
      <c r="A20" s="55" t="s">
        <v>81</v>
      </c>
      <c r="B20" s="56" t="s">
        <v>82</v>
      </c>
      <c r="C20" s="84">
        <v>8672</v>
      </c>
      <c r="D20" s="84">
        <v>8673</v>
      </c>
      <c r="E20" s="84">
        <v>8672.2900000000009</v>
      </c>
      <c r="F20" s="84"/>
    </row>
    <row r="21" spans="1:6" x14ac:dyDescent="0.2">
      <c r="A21" s="55" t="s">
        <v>83</v>
      </c>
      <c r="B21" s="56" t="s">
        <v>84</v>
      </c>
      <c r="C21" s="84">
        <v>188400</v>
      </c>
      <c r="D21" s="84">
        <v>212335.74</v>
      </c>
      <c r="E21" s="84">
        <v>212172.53</v>
      </c>
      <c r="F21" s="84"/>
    </row>
    <row r="22" spans="1:6" x14ac:dyDescent="0.2">
      <c r="A22" s="51" t="s">
        <v>85</v>
      </c>
      <c r="B22" s="52" t="s">
        <v>86</v>
      </c>
      <c r="C22" s="82">
        <f>C23+C28+C34+C44+C46</f>
        <v>381645</v>
      </c>
      <c r="D22" s="82">
        <f>D23+D28+D34+D44+D46</f>
        <v>583245</v>
      </c>
      <c r="E22" s="82">
        <f>E23+E28+E34+E44+E46</f>
        <v>581612</v>
      </c>
      <c r="F22" s="81">
        <f>(E22*100)/D22</f>
        <v>99.720014745089969</v>
      </c>
    </row>
    <row r="23" spans="1:6" x14ac:dyDescent="0.2">
      <c r="A23" s="53" t="s">
        <v>87</v>
      </c>
      <c r="B23" s="54" t="s">
        <v>88</v>
      </c>
      <c r="C23" s="83">
        <f>C24+C25+C26+C27</f>
        <v>63176</v>
      </c>
      <c r="D23" s="83">
        <f>D24+D25+D26+D27</f>
        <v>56176</v>
      </c>
      <c r="E23" s="83">
        <f>E24+E25+E26+E27</f>
        <v>55740.55</v>
      </c>
      <c r="F23" s="83">
        <f>(E23*100)/D23</f>
        <v>99.224846909712326</v>
      </c>
    </row>
    <row r="24" spans="1:6" x14ac:dyDescent="0.2">
      <c r="A24" s="55" t="s">
        <v>89</v>
      </c>
      <c r="B24" s="56" t="s">
        <v>90</v>
      </c>
      <c r="C24" s="84">
        <v>3982</v>
      </c>
      <c r="D24" s="84">
        <v>6982</v>
      </c>
      <c r="E24" s="84">
        <v>6509.97</v>
      </c>
      <c r="F24" s="84"/>
    </row>
    <row r="25" spans="1:6" ht="25.5" x14ac:dyDescent="0.2">
      <c r="A25" s="55" t="s">
        <v>91</v>
      </c>
      <c r="B25" s="56" t="s">
        <v>92</v>
      </c>
      <c r="C25" s="84">
        <v>57734</v>
      </c>
      <c r="D25" s="84">
        <v>47734</v>
      </c>
      <c r="E25" s="84">
        <v>47263.46</v>
      </c>
      <c r="F25" s="84"/>
    </row>
    <row r="26" spans="1:6" x14ac:dyDescent="0.2">
      <c r="A26" s="55" t="s">
        <v>93</v>
      </c>
      <c r="B26" s="56" t="s">
        <v>94</v>
      </c>
      <c r="C26" s="84">
        <v>398</v>
      </c>
      <c r="D26" s="84">
        <v>398</v>
      </c>
      <c r="E26" s="84">
        <v>339</v>
      </c>
      <c r="F26" s="84"/>
    </row>
    <row r="27" spans="1:6" x14ac:dyDescent="0.2">
      <c r="A27" s="55" t="s">
        <v>95</v>
      </c>
      <c r="B27" s="56" t="s">
        <v>96</v>
      </c>
      <c r="C27" s="84">
        <v>1062</v>
      </c>
      <c r="D27" s="84">
        <v>1062</v>
      </c>
      <c r="E27" s="84">
        <v>1628.12</v>
      </c>
      <c r="F27" s="84"/>
    </row>
    <row r="28" spans="1:6" x14ac:dyDescent="0.2">
      <c r="A28" s="53" t="s">
        <v>97</v>
      </c>
      <c r="B28" s="54" t="s">
        <v>98</v>
      </c>
      <c r="C28" s="83">
        <f>C29+C30+C31+C32+C33</f>
        <v>59264</v>
      </c>
      <c r="D28" s="83">
        <f>D29+D30+D31+D32+D33</f>
        <v>46764</v>
      </c>
      <c r="E28" s="83">
        <f>E29+E30+E31+E32+E33</f>
        <v>35582.999999999993</v>
      </c>
      <c r="F28" s="83">
        <f>(E28*100)/D28</f>
        <v>76.090582499358476</v>
      </c>
    </row>
    <row r="29" spans="1:6" x14ac:dyDescent="0.2">
      <c r="A29" s="55" t="s">
        <v>99</v>
      </c>
      <c r="B29" s="56" t="s">
        <v>100</v>
      </c>
      <c r="C29" s="84">
        <v>15000</v>
      </c>
      <c r="D29" s="84">
        <v>17500</v>
      </c>
      <c r="E29" s="84">
        <v>20012.04</v>
      </c>
      <c r="F29" s="84"/>
    </row>
    <row r="30" spans="1:6" x14ac:dyDescent="0.2">
      <c r="A30" s="55" t="s">
        <v>101</v>
      </c>
      <c r="B30" s="56" t="s">
        <v>102</v>
      </c>
      <c r="C30" s="84">
        <v>24600</v>
      </c>
      <c r="D30" s="84">
        <v>9600</v>
      </c>
      <c r="E30" s="84">
        <v>11461.05</v>
      </c>
      <c r="F30" s="84"/>
    </row>
    <row r="31" spans="1:6" x14ac:dyDescent="0.2">
      <c r="A31" s="55" t="s">
        <v>103</v>
      </c>
      <c r="B31" s="56" t="s">
        <v>104</v>
      </c>
      <c r="C31" s="84">
        <v>15664</v>
      </c>
      <c r="D31" s="84">
        <v>15664</v>
      </c>
      <c r="E31" s="84">
        <v>2287.83</v>
      </c>
      <c r="F31" s="84"/>
    </row>
    <row r="32" spans="1:6" x14ac:dyDescent="0.2">
      <c r="A32" s="55" t="s">
        <v>105</v>
      </c>
      <c r="B32" s="56" t="s">
        <v>106</v>
      </c>
      <c r="C32" s="84">
        <v>3900</v>
      </c>
      <c r="D32" s="84">
        <v>3900</v>
      </c>
      <c r="E32" s="84">
        <v>1786.09</v>
      </c>
      <c r="F32" s="84"/>
    </row>
    <row r="33" spans="1:6" x14ac:dyDescent="0.2">
      <c r="A33" s="55" t="s">
        <v>107</v>
      </c>
      <c r="B33" s="56" t="s">
        <v>108</v>
      </c>
      <c r="C33" s="84">
        <v>100</v>
      </c>
      <c r="D33" s="84">
        <v>100</v>
      </c>
      <c r="E33" s="84">
        <v>35.99</v>
      </c>
      <c r="F33" s="84"/>
    </row>
    <row r="34" spans="1:6" x14ac:dyDescent="0.2">
      <c r="A34" s="53" t="s">
        <v>109</v>
      </c>
      <c r="B34" s="54" t="s">
        <v>110</v>
      </c>
      <c r="C34" s="83">
        <f>C35+C36+C37+C38+C39+C40+C41+C42+C43</f>
        <v>254556</v>
      </c>
      <c r="D34" s="83">
        <f>D35+D36+D37+D38+D39+D40+D41+D42+D43</f>
        <v>476156</v>
      </c>
      <c r="E34" s="83">
        <f>E35+E36+E37+E38+E39+E40+E41+E42+E43</f>
        <v>488344.23</v>
      </c>
      <c r="F34" s="83">
        <f>(E34*100)/D34</f>
        <v>102.55971362326632</v>
      </c>
    </row>
    <row r="35" spans="1:6" x14ac:dyDescent="0.2">
      <c r="A35" s="55" t="s">
        <v>111</v>
      </c>
      <c r="B35" s="56" t="s">
        <v>112</v>
      </c>
      <c r="C35" s="84">
        <v>17254</v>
      </c>
      <c r="D35" s="84">
        <v>23654</v>
      </c>
      <c r="E35" s="84">
        <v>22151.919999999998</v>
      </c>
      <c r="F35" s="84"/>
    </row>
    <row r="36" spans="1:6" x14ac:dyDescent="0.2">
      <c r="A36" s="55" t="s">
        <v>113</v>
      </c>
      <c r="B36" s="56" t="s">
        <v>114</v>
      </c>
      <c r="C36" s="84">
        <v>16991</v>
      </c>
      <c r="D36" s="84">
        <v>16991</v>
      </c>
      <c r="E36" s="84">
        <v>18805.54</v>
      </c>
      <c r="F36" s="84"/>
    </row>
    <row r="37" spans="1:6" x14ac:dyDescent="0.2">
      <c r="A37" s="55" t="s">
        <v>115</v>
      </c>
      <c r="B37" s="56" t="s">
        <v>116</v>
      </c>
      <c r="C37" s="84">
        <v>1593</v>
      </c>
      <c r="D37" s="84">
        <v>4593</v>
      </c>
      <c r="E37" s="84">
        <v>5100</v>
      </c>
      <c r="F37" s="84"/>
    </row>
    <row r="38" spans="1:6" x14ac:dyDescent="0.2">
      <c r="A38" s="55" t="s">
        <v>117</v>
      </c>
      <c r="B38" s="56" t="s">
        <v>118</v>
      </c>
      <c r="C38" s="84">
        <v>7636</v>
      </c>
      <c r="D38" s="84">
        <v>9136</v>
      </c>
      <c r="E38" s="84">
        <v>10271.870000000001</v>
      </c>
      <c r="F38" s="84"/>
    </row>
    <row r="39" spans="1:6" x14ac:dyDescent="0.2">
      <c r="A39" s="55" t="s">
        <v>119</v>
      </c>
      <c r="B39" s="56" t="s">
        <v>120</v>
      </c>
      <c r="C39" s="84">
        <v>6371</v>
      </c>
      <c r="D39" s="84">
        <v>6371</v>
      </c>
      <c r="E39" s="84">
        <v>6563.14</v>
      </c>
      <c r="F39" s="84"/>
    </row>
    <row r="40" spans="1:6" x14ac:dyDescent="0.2">
      <c r="A40" s="55" t="s">
        <v>121</v>
      </c>
      <c r="B40" s="56" t="s">
        <v>122</v>
      </c>
      <c r="C40" s="84">
        <v>2654</v>
      </c>
      <c r="D40" s="84">
        <v>5354</v>
      </c>
      <c r="E40" s="84">
        <v>391.59</v>
      </c>
      <c r="F40" s="84"/>
    </row>
    <row r="41" spans="1:6" x14ac:dyDescent="0.2">
      <c r="A41" s="55" t="s">
        <v>123</v>
      </c>
      <c r="B41" s="56" t="s">
        <v>124</v>
      </c>
      <c r="C41" s="84">
        <v>200000</v>
      </c>
      <c r="D41" s="84">
        <v>408000</v>
      </c>
      <c r="E41" s="84">
        <v>422914.22</v>
      </c>
      <c r="F41" s="84"/>
    </row>
    <row r="42" spans="1:6" x14ac:dyDescent="0.2">
      <c r="A42" s="55" t="s">
        <v>125</v>
      </c>
      <c r="B42" s="56" t="s">
        <v>126</v>
      </c>
      <c r="C42" s="84">
        <v>66</v>
      </c>
      <c r="D42" s="84">
        <v>66</v>
      </c>
      <c r="E42" s="84">
        <v>100.8</v>
      </c>
      <c r="F42" s="84"/>
    </row>
    <row r="43" spans="1:6" x14ac:dyDescent="0.2">
      <c r="A43" s="55" t="s">
        <v>127</v>
      </c>
      <c r="B43" s="56" t="s">
        <v>128</v>
      </c>
      <c r="C43" s="84">
        <v>1991</v>
      </c>
      <c r="D43" s="84">
        <v>1991</v>
      </c>
      <c r="E43" s="84">
        <v>2045.15</v>
      </c>
      <c r="F43" s="84"/>
    </row>
    <row r="44" spans="1:6" x14ac:dyDescent="0.2">
      <c r="A44" s="53" t="s">
        <v>129</v>
      </c>
      <c r="B44" s="54" t="s">
        <v>130</v>
      </c>
      <c r="C44" s="83">
        <f>C45</f>
        <v>1327</v>
      </c>
      <c r="D44" s="83">
        <f>D45</f>
        <v>827</v>
      </c>
      <c r="E44" s="83">
        <f>E45</f>
        <v>600</v>
      </c>
      <c r="F44" s="83">
        <f>(E44*100)/D44</f>
        <v>72.551390568319221</v>
      </c>
    </row>
    <row r="45" spans="1:6" ht="25.5" x14ac:dyDescent="0.2">
      <c r="A45" s="55" t="s">
        <v>131</v>
      </c>
      <c r="B45" s="56" t="s">
        <v>132</v>
      </c>
      <c r="C45" s="84">
        <v>1327</v>
      </c>
      <c r="D45" s="84">
        <v>827</v>
      </c>
      <c r="E45" s="84">
        <v>600</v>
      </c>
      <c r="F45" s="84"/>
    </row>
    <row r="46" spans="1:6" x14ac:dyDescent="0.2">
      <c r="A46" s="53" t="s">
        <v>133</v>
      </c>
      <c r="B46" s="54" t="s">
        <v>134</v>
      </c>
      <c r="C46" s="83">
        <f>C47+C48+C49+C50+C51</f>
        <v>3322</v>
      </c>
      <c r="D46" s="83">
        <f>D47+D48+D49+D50+D51</f>
        <v>3322</v>
      </c>
      <c r="E46" s="83">
        <f>E47+E48+E49+E50+E51</f>
        <v>1344.22</v>
      </c>
      <c r="F46" s="83">
        <f>(E46*100)/D46</f>
        <v>40.464178205900062</v>
      </c>
    </row>
    <row r="47" spans="1:6" x14ac:dyDescent="0.2">
      <c r="A47" s="55" t="s">
        <v>135</v>
      </c>
      <c r="B47" s="56" t="s">
        <v>136</v>
      </c>
      <c r="C47" s="84">
        <v>664</v>
      </c>
      <c r="D47" s="84">
        <v>664</v>
      </c>
      <c r="E47" s="84">
        <v>1145.19</v>
      </c>
      <c r="F47" s="84"/>
    </row>
    <row r="48" spans="1:6" x14ac:dyDescent="0.2">
      <c r="A48" s="55" t="s">
        <v>137</v>
      </c>
      <c r="B48" s="56" t="s">
        <v>138</v>
      </c>
      <c r="C48" s="84">
        <v>66</v>
      </c>
      <c r="D48" s="84">
        <v>66</v>
      </c>
      <c r="E48" s="84">
        <v>0</v>
      </c>
      <c r="F48" s="84"/>
    </row>
    <row r="49" spans="1:6" x14ac:dyDescent="0.2">
      <c r="A49" s="55" t="s">
        <v>139</v>
      </c>
      <c r="B49" s="56" t="s">
        <v>140</v>
      </c>
      <c r="C49" s="84">
        <v>0</v>
      </c>
      <c r="D49" s="84">
        <v>0</v>
      </c>
      <c r="E49" s="84">
        <v>0</v>
      </c>
      <c r="F49" s="84"/>
    </row>
    <row r="50" spans="1:6" x14ac:dyDescent="0.2">
      <c r="A50" s="55" t="s">
        <v>141</v>
      </c>
      <c r="B50" s="56" t="s">
        <v>142</v>
      </c>
      <c r="C50" s="84">
        <v>796</v>
      </c>
      <c r="D50" s="84">
        <v>796</v>
      </c>
      <c r="E50" s="84">
        <v>29.03</v>
      </c>
      <c r="F50" s="84"/>
    </row>
    <row r="51" spans="1:6" x14ac:dyDescent="0.2">
      <c r="A51" s="55" t="s">
        <v>143</v>
      </c>
      <c r="B51" s="56" t="s">
        <v>134</v>
      </c>
      <c r="C51" s="84">
        <v>1796</v>
      </c>
      <c r="D51" s="84">
        <v>1796</v>
      </c>
      <c r="E51" s="84">
        <v>170</v>
      </c>
      <c r="F51" s="84"/>
    </row>
    <row r="52" spans="1:6" x14ac:dyDescent="0.2">
      <c r="A52" s="51" t="s">
        <v>144</v>
      </c>
      <c r="B52" s="52" t="s">
        <v>145</v>
      </c>
      <c r="C52" s="82">
        <f>C53+C55</f>
        <v>876</v>
      </c>
      <c r="D52" s="82">
        <f>D53+D55</f>
        <v>1656</v>
      </c>
      <c r="E52" s="82">
        <f>E53+E55</f>
        <v>1655.36</v>
      </c>
      <c r="F52" s="81">
        <f>(E52*100)/D52</f>
        <v>99.961352657004838</v>
      </c>
    </row>
    <row r="53" spans="1:6" x14ac:dyDescent="0.2">
      <c r="A53" s="53" t="s">
        <v>146</v>
      </c>
      <c r="B53" s="54" t="s">
        <v>147</v>
      </c>
      <c r="C53" s="83">
        <f>C54</f>
        <v>212</v>
      </c>
      <c r="D53" s="83">
        <f>D54</f>
        <v>212</v>
      </c>
      <c r="E53" s="83">
        <f>E54</f>
        <v>210.34</v>
      </c>
      <c r="F53" s="83">
        <f>(E53*100)/D53</f>
        <v>99.216981132075475</v>
      </c>
    </row>
    <row r="54" spans="1:6" ht="25.5" x14ac:dyDescent="0.2">
      <c r="A54" s="55" t="s">
        <v>148</v>
      </c>
      <c r="B54" s="56" t="s">
        <v>149</v>
      </c>
      <c r="C54" s="84">
        <v>212</v>
      </c>
      <c r="D54" s="84">
        <v>212</v>
      </c>
      <c r="E54" s="84">
        <v>210.34</v>
      </c>
      <c r="F54" s="84"/>
    </row>
    <row r="55" spans="1:6" x14ac:dyDescent="0.2">
      <c r="A55" s="53" t="s">
        <v>150</v>
      </c>
      <c r="B55" s="54" t="s">
        <v>151</v>
      </c>
      <c r="C55" s="83">
        <f>C56</f>
        <v>664</v>
      </c>
      <c r="D55" s="83">
        <f>D56</f>
        <v>1444</v>
      </c>
      <c r="E55" s="83">
        <f>E56</f>
        <v>1445.02</v>
      </c>
      <c r="F55" s="83">
        <f>(E55*100)/D55</f>
        <v>100.07063711911357</v>
      </c>
    </row>
    <row r="56" spans="1:6" x14ac:dyDescent="0.2">
      <c r="A56" s="55" t="s">
        <v>152</v>
      </c>
      <c r="B56" s="56" t="s">
        <v>153</v>
      </c>
      <c r="C56" s="84">
        <v>664</v>
      </c>
      <c r="D56" s="84">
        <v>1444</v>
      </c>
      <c r="E56" s="84">
        <v>1445.02</v>
      </c>
      <c r="F56" s="84"/>
    </row>
    <row r="57" spans="1:6" x14ac:dyDescent="0.2">
      <c r="A57" s="49" t="s">
        <v>154</v>
      </c>
      <c r="B57" s="50" t="s">
        <v>155</v>
      </c>
      <c r="C57" s="80">
        <f>C58</f>
        <v>8398</v>
      </c>
      <c r="D57" s="80">
        <f>D58</f>
        <v>5281.68</v>
      </c>
      <c r="E57" s="80">
        <f>E58</f>
        <v>5064.62</v>
      </c>
      <c r="F57" s="81">
        <f>(E57*100)/D57</f>
        <v>95.890322776086393</v>
      </c>
    </row>
    <row r="58" spans="1:6" x14ac:dyDescent="0.2">
      <c r="A58" s="51" t="s">
        <v>156</v>
      </c>
      <c r="B58" s="52" t="s">
        <v>157</v>
      </c>
      <c r="C58" s="82">
        <f>C59+C61</f>
        <v>8398</v>
      </c>
      <c r="D58" s="82">
        <f>D59+D61</f>
        <v>5281.68</v>
      </c>
      <c r="E58" s="82">
        <f>E59+E61</f>
        <v>5064.62</v>
      </c>
      <c r="F58" s="81">
        <f>(E58*100)/D58</f>
        <v>95.890322776086393</v>
      </c>
    </row>
    <row r="59" spans="1:6" x14ac:dyDescent="0.2">
      <c r="A59" s="53" t="s">
        <v>158</v>
      </c>
      <c r="B59" s="54" t="s">
        <v>159</v>
      </c>
      <c r="C59" s="83">
        <f>C60</f>
        <v>5000</v>
      </c>
      <c r="D59" s="83">
        <f>D60</f>
        <v>1883.68</v>
      </c>
      <c r="E59" s="83">
        <f>E60</f>
        <v>1671</v>
      </c>
      <c r="F59" s="83">
        <f>(E59*100)/D59</f>
        <v>88.709334918882192</v>
      </c>
    </row>
    <row r="60" spans="1:6" x14ac:dyDescent="0.2">
      <c r="A60" s="55" t="s">
        <v>160</v>
      </c>
      <c r="B60" s="56" t="s">
        <v>161</v>
      </c>
      <c r="C60" s="84">
        <v>5000</v>
      </c>
      <c r="D60" s="84">
        <v>1883.68</v>
      </c>
      <c r="E60" s="84">
        <v>1671</v>
      </c>
      <c r="F60" s="84"/>
    </row>
    <row r="61" spans="1:6" x14ac:dyDescent="0.2">
      <c r="A61" s="53" t="s">
        <v>162</v>
      </c>
      <c r="B61" s="54" t="s">
        <v>163</v>
      </c>
      <c r="C61" s="83">
        <f>C62</f>
        <v>3398</v>
      </c>
      <c r="D61" s="83">
        <f>D62</f>
        <v>3398</v>
      </c>
      <c r="E61" s="83">
        <f>E62</f>
        <v>3393.62</v>
      </c>
      <c r="F61" s="83">
        <f>(E61*100)/D61</f>
        <v>99.871100647439675</v>
      </c>
    </row>
    <row r="62" spans="1:6" x14ac:dyDescent="0.2">
      <c r="A62" s="55" t="s">
        <v>164</v>
      </c>
      <c r="B62" s="56" t="s">
        <v>165</v>
      </c>
      <c r="C62" s="84">
        <v>3398</v>
      </c>
      <c r="D62" s="84">
        <v>3398</v>
      </c>
      <c r="E62" s="84">
        <v>3393.62</v>
      </c>
      <c r="F62" s="84"/>
    </row>
    <row r="63" spans="1:6" x14ac:dyDescent="0.2">
      <c r="A63" s="49" t="s">
        <v>50</v>
      </c>
      <c r="B63" s="50" t="s">
        <v>51</v>
      </c>
      <c r="C63" s="80">
        <f t="shared" ref="C63:E64" si="0">C64</f>
        <v>1807919</v>
      </c>
      <c r="D63" s="80">
        <f t="shared" si="0"/>
        <v>2192519.4200000004</v>
      </c>
      <c r="E63" s="80">
        <f t="shared" si="0"/>
        <v>2190668.7200000002</v>
      </c>
      <c r="F63" s="81">
        <f>(E63*100)/D63</f>
        <v>99.915590257348768</v>
      </c>
    </row>
    <row r="64" spans="1:6" x14ac:dyDescent="0.2">
      <c r="A64" s="51" t="s">
        <v>58</v>
      </c>
      <c r="B64" s="52" t="s">
        <v>59</v>
      </c>
      <c r="C64" s="82">
        <f t="shared" si="0"/>
        <v>1807919</v>
      </c>
      <c r="D64" s="82">
        <f t="shared" si="0"/>
        <v>2192519.4200000004</v>
      </c>
      <c r="E64" s="82">
        <f t="shared" si="0"/>
        <v>2190668.7200000002</v>
      </c>
      <c r="F64" s="81">
        <f>(E64*100)/D64</f>
        <v>99.915590257348768</v>
      </c>
    </row>
    <row r="65" spans="1:6" ht="25.5" x14ac:dyDescent="0.2">
      <c r="A65" s="53" t="s">
        <v>60</v>
      </c>
      <c r="B65" s="54" t="s">
        <v>61</v>
      </c>
      <c r="C65" s="83">
        <f>C66+C67</f>
        <v>1807919</v>
      </c>
      <c r="D65" s="83">
        <f>D66+D67</f>
        <v>2192519.4200000004</v>
      </c>
      <c r="E65" s="83">
        <f>E66+E67</f>
        <v>2190668.7200000002</v>
      </c>
      <c r="F65" s="83">
        <f>(E65*100)/D65</f>
        <v>99.915590257348768</v>
      </c>
    </row>
    <row r="66" spans="1:6" x14ac:dyDescent="0.2">
      <c r="A66" s="55" t="s">
        <v>62</v>
      </c>
      <c r="B66" s="56" t="s">
        <v>63</v>
      </c>
      <c r="C66" s="84">
        <v>1799521</v>
      </c>
      <c r="D66" s="84">
        <v>2187237.7400000002</v>
      </c>
      <c r="E66" s="84">
        <v>2185604.1</v>
      </c>
      <c r="F66" s="84"/>
    </row>
    <row r="67" spans="1:6" ht="25.5" x14ac:dyDescent="0.2">
      <c r="A67" s="55" t="s">
        <v>64</v>
      </c>
      <c r="B67" s="56" t="s">
        <v>65</v>
      </c>
      <c r="C67" s="84">
        <v>8398</v>
      </c>
      <c r="D67" s="84">
        <v>5281.68</v>
      </c>
      <c r="E67" s="84">
        <v>5064.62</v>
      </c>
      <c r="F67" s="84"/>
    </row>
    <row r="68" spans="1:6" x14ac:dyDescent="0.2">
      <c r="A68" s="48" t="s">
        <v>68</v>
      </c>
      <c r="B68" s="48" t="s">
        <v>183</v>
      </c>
      <c r="C68" s="78">
        <f t="shared" ref="C68:E71" si="1">C69</f>
        <v>664</v>
      </c>
      <c r="D68" s="78">
        <f t="shared" si="1"/>
        <v>264</v>
      </c>
      <c r="E68" s="78">
        <f t="shared" si="1"/>
        <v>236.8</v>
      </c>
      <c r="F68" s="79">
        <f>(E68*100)/D68</f>
        <v>89.696969696969703</v>
      </c>
    </row>
    <row r="69" spans="1:6" x14ac:dyDescent="0.2">
      <c r="A69" s="49" t="s">
        <v>66</v>
      </c>
      <c r="B69" s="50" t="s">
        <v>67</v>
      </c>
      <c r="C69" s="80">
        <f t="shared" si="1"/>
        <v>664</v>
      </c>
      <c r="D69" s="80">
        <f t="shared" si="1"/>
        <v>264</v>
      </c>
      <c r="E69" s="80">
        <f t="shared" si="1"/>
        <v>236.8</v>
      </c>
      <c r="F69" s="81">
        <f>(E69*100)/D69</f>
        <v>89.696969696969703</v>
      </c>
    </row>
    <row r="70" spans="1:6" x14ac:dyDescent="0.2">
      <c r="A70" s="51" t="s">
        <v>85</v>
      </c>
      <c r="B70" s="52" t="s">
        <v>86</v>
      </c>
      <c r="C70" s="82">
        <f t="shared" si="1"/>
        <v>664</v>
      </c>
      <c r="D70" s="82">
        <f t="shared" si="1"/>
        <v>264</v>
      </c>
      <c r="E70" s="82">
        <f t="shared" si="1"/>
        <v>236.8</v>
      </c>
      <c r="F70" s="81">
        <f>(E70*100)/D70</f>
        <v>89.696969696969703</v>
      </c>
    </row>
    <row r="71" spans="1:6" x14ac:dyDescent="0.2">
      <c r="A71" s="53" t="s">
        <v>97</v>
      </c>
      <c r="B71" s="54" t="s">
        <v>98</v>
      </c>
      <c r="C71" s="83">
        <f t="shared" si="1"/>
        <v>664</v>
      </c>
      <c r="D71" s="83">
        <f t="shared" si="1"/>
        <v>264</v>
      </c>
      <c r="E71" s="83">
        <f t="shared" si="1"/>
        <v>236.8</v>
      </c>
      <c r="F71" s="83">
        <f>(E71*100)/D71</f>
        <v>89.696969696969703</v>
      </c>
    </row>
    <row r="72" spans="1:6" x14ac:dyDescent="0.2">
      <c r="A72" s="55" t="s">
        <v>99</v>
      </c>
      <c r="B72" s="56" t="s">
        <v>100</v>
      </c>
      <c r="C72" s="84">
        <v>664</v>
      </c>
      <c r="D72" s="84">
        <v>264</v>
      </c>
      <c r="E72" s="84">
        <v>236.8</v>
      </c>
      <c r="F72" s="84"/>
    </row>
    <row r="73" spans="1:6" x14ac:dyDescent="0.2">
      <c r="A73" s="49" t="s">
        <v>50</v>
      </c>
      <c r="B73" s="50" t="s">
        <v>51</v>
      </c>
      <c r="C73" s="80">
        <f t="shared" ref="C73:E75" si="2">C74</f>
        <v>664</v>
      </c>
      <c r="D73" s="80">
        <f t="shared" si="2"/>
        <v>264</v>
      </c>
      <c r="E73" s="80">
        <f t="shared" si="2"/>
        <v>236.8</v>
      </c>
      <c r="F73" s="81">
        <f>(E73*100)/D73</f>
        <v>89.696969696969703</v>
      </c>
    </row>
    <row r="74" spans="1:6" x14ac:dyDescent="0.2">
      <c r="A74" s="51" t="s">
        <v>52</v>
      </c>
      <c r="B74" s="52" t="s">
        <v>53</v>
      </c>
      <c r="C74" s="82">
        <f t="shared" si="2"/>
        <v>664</v>
      </c>
      <c r="D74" s="82">
        <f t="shared" si="2"/>
        <v>264</v>
      </c>
      <c r="E74" s="82">
        <f t="shared" si="2"/>
        <v>236.8</v>
      </c>
      <c r="F74" s="81">
        <f>(E74*100)/D74</f>
        <v>89.696969696969703</v>
      </c>
    </row>
    <row r="75" spans="1:6" x14ac:dyDescent="0.2">
      <c r="A75" s="53" t="s">
        <v>54</v>
      </c>
      <c r="B75" s="54" t="s">
        <v>55</v>
      </c>
      <c r="C75" s="83">
        <f t="shared" si="2"/>
        <v>664</v>
      </c>
      <c r="D75" s="83">
        <f t="shared" si="2"/>
        <v>264</v>
      </c>
      <c r="E75" s="83">
        <f t="shared" si="2"/>
        <v>236.8</v>
      </c>
      <c r="F75" s="83">
        <f>(E75*100)/D75</f>
        <v>89.696969696969703</v>
      </c>
    </row>
    <row r="76" spans="1:6" x14ac:dyDescent="0.2">
      <c r="A76" s="55" t="s">
        <v>56</v>
      </c>
      <c r="B76" s="56" t="s">
        <v>57</v>
      </c>
      <c r="C76" s="84">
        <v>664</v>
      </c>
      <c r="D76" s="84">
        <v>264</v>
      </c>
      <c r="E76" s="84">
        <v>236.8</v>
      </c>
      <c r="F76" s="84"/>
    </row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40"/>
      <c r="B1254" s="40"/>
      <c r="C1254" s="40"/>
    </row>
    <row r="1255" spans="1:3" x14ac:dyDescent="0.2">
      <c r="A1255" s="40"/>
      <c r="B1255" s="40"/>
      <c r="C1255" s="40"/>
    </row>
    <row r="1256" spans="1:3" x14ac:dyDescent="0.2">
      <c r="A1256" s="40"/>
      <c r="B1256" s="40"/>
      <c r="C1256" s="40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85" fitToWidth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Sanda Medić</cp:lastModifiedBy>
  <cp:lastPrinted>2025-03-28T12:21:29Z</cp:lastPrinted>
  <dcterms:created xsi:type="dcterms:W3CDTF">2022-08-12T12:51:27Z</dcterms:created>
  <dcterms:modified xsi:type="dcterms:W3CDTF">2025-03-31T07:50:12Z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