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strkalj\Desktop\HELENA\IZVJEŠTAJ O IZVRŠENJU\Izvještaj o izvršenju FP 2024 ŽDO\Godišnji izvještaj o izvršenju FP 24 ŽDO\"/>
    </mc:Choice>
  </mc:AlternateContent>
  <xr:revisionPtr revIDLastSave="0" documentId="8_{C3B64C91-1E59-4A70-B79D-796CE04A3A13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rashoda'!$B$1:$L$76</definedName>
    <definedName name="_xlnm.Print_Area" localSheetId="6">'Posebni dio'!$A$1:$F$78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<sst xmlns="http://schemas.openxmlformats.org/spreadsheetml/2006/main" count="391" uniqueCount="190">
  <si>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</si>
  <si>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</si>
  <si>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</si>
  <si>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</si>
  <si>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</si>
  <si>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</si>
  <si>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</si>
  <si>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</si>
  <si>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</si>
  <si>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</si>
  <si>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</si>
  <si>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</si>
  <si>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</si>
  <si>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</si>
  <si>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</si>
  <si>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</si>
  <si>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</si>
  <si>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</si>
  <si>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</si>
  <si>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</si>
  <si>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</si>
  <si>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</si>
  <si>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</si>
  <si>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</si>
  <si>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</si>
  <si>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</si>
  <si>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</si>
  <si>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</si>
  <si>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</si>
  <si>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</si>
  <si>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</si>
  <si>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</si>
  <si>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</si>
  <si>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</si>
  <si>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</si>
  <si>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</si>
  <si>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</si>
  <si>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</si>
  <si>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</si>
  <si>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</si>
  <si>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</si>
  <si>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</si>
  <si>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</si>
  <si>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</si>
  <si>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</si>
  <si>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</si>
  <si>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</si>
  <si>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</si>
  <si>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</si>
  <si>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</si>
  <si>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</si>
  <si>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</si>
  <si>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</si>
  <si>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</si>
  <si>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631</t>
  </si>
  <si>
    <t>Pomoći od inozemnih vlada</t>
  </si>
  <si>
    <t>6311</t>
  </si>
  <si>
    <t>TEKUĆE POMOĆI OD INOZEMNIH VLADA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</si>
  <si>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</si>
  <si>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</si>
  <si>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</si>
  <si>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</si>
  <si>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</si>
  <si>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</si>
  <si>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</si>
  <si>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</si>
  <si>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</si>
  <si>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</si>
  <si>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</si>
  <si>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</si>
  <si>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</si>
  <si>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</si>
  <si>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</si>
  <si>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</si>
  <si>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</si>
  <si>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</si>
  <si>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</si>
  <si>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</si>
  <si>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</si>
  <si>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</si>
  <si>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</si>
  <si>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</si>
  <si>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</si>
  <si>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</si>
  <si>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</si>
  <si>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</si>
  <si>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</si>
  <si>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</si>
  <si>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</si>
  <si>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</si>
  <si>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</si>
  <si>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</si>
  <si>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</si>
  <si>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</si>
  <si>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</si>
  <si>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</si>
  <si>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</si>
  <si>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</si>
  <si>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</si>
  <si>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</si>
  <si>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</si>
  <si>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</si>
  <si>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</si>
  <si>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</si>
  <si>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</si>
  <si>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</si>
  <si>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</si>
  <si>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</si>
  <si>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</si>
  <si>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</si>
  <si>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</si>
  <si>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</si>
  <si>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</si>
  <si>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</si>
  <si>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</si>
  <si>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</si>
  <si>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</si>
  <si>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</si>
  <si>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</si>
  <si>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</si>
  <si>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</si>
  <si>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</si>
  <si>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</si>
  <si>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</si>
  <si>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</si>
  <si>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</si>
  <si>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</si>
  <si>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</si>
  <si>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</si>
  <si>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</si>
  <si>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</si>
  <si>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</si>
  <si>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</si>
  <si>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</si>
  <si>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</si>
  <si>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</si>
  <si>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</si>
  <si>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</si>
  <si>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</si>
  <si>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</si>
  <si>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</si>
  <si>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</si>
  <si>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</si>
  <si>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</si>
  <si>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</si>
  <si>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</si>
  <si>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</si>
  <si>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</si>
  <si>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</si>
  <si>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</si>
  <si>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</si>
  <si>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</si>
  <si>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</si>
  <si>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</si>
  <si>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</si>
  <si>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</si>
  <si>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</si>
  <si>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</si>
  <si>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</si>
  <si>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</si>
  <si>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</si>
  <si>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</si>
  <si>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</si>
  <si>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</si>
  <si>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</si>
  <si>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</si>
  <si>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</si>
  <si>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</si>
  <si>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</si>
  <si>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</si>
  <si>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</si>
  <si>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</si>
  <si>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</si>
  <si>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</si>
  <si>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3 Javni red i sigurnost</t>
  </si>
  <si>
    <t>0330 Sudovi</t>
  </si>
  <si>
    <t>109 Ministarstvo pravosuđa i uprave</t>
  </si>
  <si>
    <t>75 Županijska državna odvjetništva</t>
  </si>
  <si>
    <t>3679 SPLIT ŽUPANIJSKO DRŽAVNO ODVJETNIŠTVO</t>
  </si>
  <si>
    <t>2812 Djelovanje državnih odvjetništava</t>
  </si>
  <si>
    <t>11</t>
  </si>
  <si>
    <t>52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</si>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</sst>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1429609.42</v>
      </c>
      <c r="H10" s="86">
        <v>1563510</v>
      </c>
      <c r="I10" s="86">
        <v>1918022.16</v>
      </c>
      <c r="J10" s="86">
        <v>1917944.16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1429609.42</v>
      </c>
      <c r="H12" s="87">
        <f t="shared" ref="H12:J12" si="0">H10+H11</f>
        <v>1563510</v>
      </c>
      <c r="I12" s="87">
        <f t="shared" si="0"/>
        <v>1918022.16</v>
      </c>
      <c r="J12" s="87">
        <f t="shared" si="0"/>
        <v>1917944.16</v>
      </c>
      <c r="K12" s="88">
        <f>J12/G12*100</f>
        <v>134.158612357213</v>
      </c>
      <c r="L12" s="88">
        <f>J12/I12*100</f>
        <v>99.995933310801789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1419684.65</v>
      </c>
      <c r="H13" s="86">
        <v>1553710</v>
      </c>
      <c r="I13" s="86">
        <v>1908922.16</v>
      </c>
      <c r="J13" s="86">
        <v>1908850.07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9924.77</v>
      </c>
      <c r="H14" s="86">
        <v>9800</v>
      </c>
      <c r="I14" s="86">
        <v>9100</v>
      </c>
      <c r="J14" s="86">
        <v>9092.7900000000009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1429609.42</v>
      </c>
      <c r="H15" s="87">
        <f t="shared" ref="H15:J15" si="1">H13+H14</f>
        <v>1563510</v>
      </c>
      <c r="I15" s="87">
        <f t="shared" si="1"/>
        <v>1918022.16</v>
      </c>
      <c r="J15" s="87">
        <f t="shared" si="1"/>
        <v>1917942.86</v>
      </c>
      <c r="K15" s="88">
        <f>J15/G15*100</f>
        <v>134.15852142328501</v>
      </c>
      <c r="L15" s="88">
        <f>J15/I15*100</f>
        <v>99.995865532648494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1.2999999998137355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79.239999999999995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-1.3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79.239999999999995</v>
      </c>
      <c r="H26" s="94">
        <f t="shared" ref="H26:J26" si="4">H24+H25</f>
        <v>0</v>
      </c>
      <c r="I26" s="94">
        <f t="shared" si="4"/>
        <v>0</v>
      </c>
      <c r="J26" s="94">
        <f t="shared" si="4"/>
        <v>-1.3</v>
      </c>
      <c r="K26" s="93">
        <f>J26/G26*100</f>
        <v>-1.6405855628470472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79.239999999999995</v>
      </c>
      <c r="H27" s="94">
        <f t="shared" ref="H27:J27" si="5">H16+H26</f>
        <v>0</v>
      </c>
      <c r="I27" s="94">
        <f t="shared" si="5"/>
        <v>0</v>
      </c>
      <c r="J27" s="94">
        <f t="shared" si="5"/>
        <v>-1.8626455933201669E-10</v>
      </c>
      <c r="K27" s="93">
        <f>J27/G27*100</f>
        <v>-2.3506380531551828E-10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topLeftCell="A20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1429609.4200000002</v>
      </c>
      <c r="H10" s="65">
        <f>H11</f>
        <v>1563510</v>
      </c>
      <c r="I10" s="65">
        <f>I11</f>
        <v>1918022.16</v>
      </c>
      <c r="J10" s="65">
        <f>J11</f>
        <v>1917944.1600000001</v>
      </c>
      <c r="K10" s="69">
        <f t="shared" ref="K10:K21" si="0">(J10*100)/G10</f>
        <v>134.15861235721292</v>
      </c>
      <c r="L10" s="69">
        <f t="shared" ref="L10:L21" si="1">(J10*100)/I10</f>
        <v>99.995933310801789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1429609.4200000002</v>
      </c>
      <c r="H11" s="65">
        <f>H12+H15+H18</f>
        <v>1563510</v>
      </c>
      <c r="I11" s="65">
        <f>I12+I15+I18</f>
        <v>1918022.16</v>
      </c>
      <c r="J11" s="65">
        <f>J12+J15+J18</f>
        <v>1917944.1600000001</v>
      </c>
      <c r="K11" s="65">
        <f t="shared" si="0"/>
        <v>134.15861235721292</v>
      </c>
      <c r="L11" s="65">
        <f t="shared" si="1"/>
        <v>99.995933310801789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426.32</v>
      </c>
      <c r="H15" s="65">
        <f t="shared" si="3"/>
        <v>800</v>
      </c>
      <c r="I15" s="65">
        <f t="shared" si="3"/>
        <v>0</v>
      </c>
      <c r="J15" s="65">
        <f t="shared" si="3"/>
        <v>346.29</v>
      </c>
      <c r="K15" s="65">
        <f t="shared" si="0"/>
        <v>81.227716269468942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426.32</v>
      </c>
      <c r="H16" s="65">
        <f t="shared" si="3"/>
        <v>800</v>
      </c>
      <c r="I16" s="65">
        <f t="shared" si="3"/>
        <v>0</v>
      </c>
      <c r="J16" s="65">
        <f t="shared" si="3"/>
        <v>346.29</v>
      </c>
      <c r="K16" s="65">
        <f t="shared" si="0"/>
        <v>81.227716269468942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426.32</v>
      </c>
      <c r="H17" s="66">
        <v>800</v>
      </c>
      <c r="I17" s="66">
        <v>0</v>
      </c>
      <c r="J17" s="66">
        <v>346.29</v>
      </c>
      <c r="K17" s="66">
        <f t="shared" si="0"/>
        <v>81.227716269468942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1429183.1</v>
      </c>
      <c r="H18" s="65">
        <f>H19</f>
        <v>1562710</v>
      </c>
      <c r="I18" s="65">
        <f>I19</f>
        <v>1918022.16</v>
      </c>
      <c r="J18" s="65">
        <f>J19</f>
        <v>1917597.87</v>
      </c>
      <c r="K18" s="65">
        <f t="shared" si="0"/>
        <v>134.17440144653264</v>
      </c>
      <c r="L18" s="65">
        <f t="shared" si="1"/>
        <v>99.977878774872977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1429183.1</v>
      </c>
      <c r="H19" s="65">
        <f>H20+H21</f>
        <v>1562710</v>
      </c>
      <c r="I19" s="65">
        <f>I20+I21</f>
        <v>1918022.16</v>
      </c>
      <c r="J19" s="65">
        <f>J20+J21</f>
        <v>1917597.87</v>
      </c>
      <c r="K19" s="65">
        <f t="shared" si="0"/>
        <v>134.17440144653264</v>
      </c>
      <c r="L19" s="65">
        <f t="shared" si="1"/>
        <v>99.977878774872977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1419258.33</v>
      </c>
      <c r="H20" s="66">
        <v>1552910</v>
      </c>
      <c r="I20" s="66">
        <v>1908922.16</v>
      </c>
      <c r="J20" s="66">
        <v>1908505.08</v>
      </c>
      <c r="K20" s="66">
        <f t="shared" si="0"/>
        <v>134.47200130225764</v>
      </c>
      <c r="L20" s="66">
        <f t="shared" si="1"/>
        <v>99.978151021097688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9924.77</v>
      </c>
      <c r="H21" s="66">
        <v>9800</v>
      </c>
      <c r="I21" s="66">
        <v>9100</v>
      </c>
      <c r="J21" s="66">
        <v>9092.7900000000009</v>
      </c>
      <c r="K21" s="66">
        <f t="shared" si="0"/>
        <v>91.617135711961083</v>
      </c>
      <c r="L21" s="66">
        <f t="shared" si="1"/>
        <v>99.920769230769224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G27+G70</f>
        <v>1429609.42</v>
      </c>
      <c r="H26" s="65">
        <f>H27+H70</f>
        <v>1563510</v>
      </c>
      <c r="I26" s="65">
        <f>I27+I70</f>
        <v>1918022.16</v>
      </c>
      <c r="J26" s="65">
        <f>J27+J70</f>
        <v>1917942.8600000006</v>
      </c>
      <c r="K26" s="70">
        <f t="shared" ref="K26:K57" si="4">(J26*100)/G26</f>
        <v>134.15852142328498</v>
      </c>
      <c r="L26" s="70">
        <f t="shared" ref="L26:L57" si="5">(J26*100)/I26</f>
        <v>99.995865532648494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G28+G36+G65</f>
        <v>1419684.65</v>
      </c>
      <c r="H27" s="65">
        <f>H28+H36+H65</f>
        <v>1553710</v>
      </c>
      <c r="I27" s="65">
        <f>I28+I36+I65</f>
        <v>1908922.16</v>
      </c>
      <c r="J27" s="65">
        <f>J28+J36+J65</f>
        <v>1908850.0700000005</v>
      </c>
      <c r="K27" s="65">
        <f t="shared" si="4"/>
        <v>134.45592089764443</v>
      </c>
      <c r="L27" s="65">
        <f t="shared" si="5"/>
        <v>99.996223523331096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1230378.0899999999</v>
      </c>
      <c r="H28" s="65">
        <f>H29+H32+H34</f>
        <v>1361000</v>
      </c>
      <c r="I28" s="65">
        <f>I29+I32+I34</f>
        <v>1700850</v>
      </c>
      <c r="J28" s="65">
        <f>J29+J32+J34</f>
        <v>1700775.4000000004</v>
      </c>
      <c r="K28" s="65">
        <f t="shared" si="4"/>
        <v>138.23193161705279</v>
      </c>
      <c r="L28" s="65">
        <f t="shared" si="5"/>
        <v>99.995613957727016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1040309.47</v>
      </c>
      <c r="H29" s="65">
        <f>H30+H31</f>
        <v>1126300</v>
      </c>
      <c r="I29" s="65">
        <f>I30+I31</f>
        <v>1440550</v>
      </c>
      <c r="J29" s="65">
        <f>J30+J31</f>
        <v>1440164.3900000001</v>
      </c>
      <c r="K29" s="65">
        <f t="shared" si="4"/>
        <v>138.43615111953176</v>
      </c>
      <c r="L29" s="65">
        <f t="shared" si="5"/>
        <v>99.973231751761475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1037442.4</v>
      </c>
      <c r="H30" s="66">
        <v>1123300</v>
      </c>
      <c r="I30" s="66">
        <v>1435750</v>
      </c>
      <c r="J30" s="66">
        <v>1435637.77</v>
      </c>
      <c r="K30" s="66">
        <f t="shared" si="4"/>
        <v>138.38240754378268</v>
      </c>
      <c r="L30" s="66">
        <f t="shared" si="5"/>
        <v>99.992183179522897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2867.07</v>
      </c>
      <c r="H31" s="66">
        <v>3000</v>
      </c>
      <c r="I31" s="66">
        <v>4800</v>
      </c>
      <c r="J31" s="66">
        <v>4526.62</v>
      </c>
      <c r="K31" s="66">
        <f t="shared" si="4"/>
        <v>157.88313504727822</v>
      </c>
      <c r="L31" s="66">
        <f t="shared" si="5"/>
        <v>94.304583333333326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30049.93</v>
      </c>
      <c r="H32" s="65">
        <f>H33</f>
        <v>33000</v>
      </c>
      <c r="I32" s="65">
        <f>I33</f>
        <v>43600</v>
      </c>
      <c r="J32" s="65">
        <f>J33</f>
        <v>43913.120000000003</v>
      </c>
      <c r="K32" s="65">
        <f t="shared" si="4"/>
        <v>146.13385122694129</v>
      </c>
      <c r="L32" s="65">
        <f t="shared" si="5"/>
        <v>100.71816513761468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30049.93</v>
      </c>
      <c r="H33" s="66">
        <v>33000</v>
      </c>
      <c r="I33" s="66">
        <v>43600</v>
      </c>
      <c r="J33" s="66">
        <v>43913.120000000003</v>
      </c>
      <c r="K33" s="66">
        <f t="shared" si="4"/>
        <v>146.13385122694129</v>
      </c>
      <c r="L33" s="66">
        <f t="shared" si="5"/>
        <v>100.71816513761468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160018.69</v>
      </c>
      <c r="H34" s="65">
        <f>H35</f>
        <v>201700</v>
      </c>
      <c r="I34" s="65">
        <f>I35</f>
        <v>216700</v>
      </c>
      <c r="J34" s="65">
        <f>J35</f>
        <v>216697.89</v>
      </c>
      <c r="K34" s="65">
        <f t="shared" si="4"/>
        <v>135.42036245891026</v>
      </c>
      <c r="L34" s="65">
        <f t="shared" si="5"/>
        <v>99.999026303645593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160018.69</v>
      </c>
      <c r="H35" s="66">
        <v>201700</v>
      </c>
      <c r="I35" s="66">
        <v>216700</v>
      </c>
      <c r="J35" s="66">
        <v>216697.89</v>
      </c>
      <c r="K35" s="66">
        <f t="shared" si="4"/>
        <v>135.42036245891026</v>
      </c>
      <c r="L35" s="66">
        <f t="shared" si="5"/>
        <v>99.999026303645593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G37+G42+G48+G58+G60</f>
        <v>187974.52</v>
      </c>
      <c r="H36" s="65">
        <f>H37+H42+H48+H58+H60</f>
        <v>191800</v>
      </c>
      <c r="I36" s="65">
        <f>I37+I42+I48+I58+I60</f>
        <v>206812.16</v>
      </c>
      <c r="J36" s="65">
        <f>J37+J42+J48+J58+J60</f>
        <v>206857.15000000005</v>
      </c>
      <c r="K36" s="65">
        <f t="shared" si="4"/>
        <v>110.0453135882459</v>
      </c>
      <c r="L36" s="65">
        <f t="shared" si="5"/>
        <v>100.02175403999455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35652.21</v>
      </c>
      <c r="H37" s="65">
        <f>H38+H39+H40+H41</f>
        <v>41000</v>
      </c>
      <c r="I37" s="65">
        <f>I38+I39+I40+I41</f>
        <v>42300</v>
      </c>
      <c r="J37" s="65">
        <f>J38+J39+J40+J41</f>
        <v>40680.270000000004</v>
      </c>
      <c r="K37" s="65">
        <f t="shared" si="4"/>
        <v>114.10308084688158</v>
      </c>
      <c r="L37" s="65">
        <f t="shared" si="5"/>
        <v>96.170851063829787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5661.9</v>
      </c>
      <c r="H38" s="66">
        <v>7000</v>
      </c>
      <c r="I38" s="66">
        <v>7000</v>
      </c>
      <c r="J38" s="66">
        <v>6483.51</v>
      </c>
      <c r="K38" s="66">
        <f t="shared" si="4"/>
        <v>114.51120648545542</v>
      </c>
      <c r="L38" s="66">
        <f t="shared" si="5"/>
        <v>92.621571428571428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29067.19</v>
      </c>
      <c r="H39" s="66">
        <v>33200</v>
      </c>
      <c r="I39" s="66">
        <v>34500</v>
      </c>
      <c r="J39" s="66">
        <v>32786.36</v>
      </c>
      <c r="K39" s="66">
        <f t="shared" si="4"/>
        <v>112.79507926290778</v>
      </c>
      <c r="L39" s="66">
        <f t="shared" si="5"/>
        <v>95.032927536231881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320</v>
      </c>
      <c r="H40" s="66">
        <v>200</v>
      </c>
      <c r="I40" s="66">
        <v>200</v>
      </c>
      <c r="J40" s="66">
        <v>395</v>
      </c>
      <c r="K40" s="66">
        <f t="shared" si="4"/>
        <v>123.4375</v>
      </c>
      <c r="L40" s="66">
        <f t="shared" si="5"/>
        <v>197.5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603.12</v>
      </c>
      <c r="H41" s="66">
        <v>600</v>
      </c>
      <c r="I41" s="66">
        <v>600</v>
      </c>
      <c r="J41" s="66">
        <v>1015.4</v>
      </c>
      <c r="K41" s="66">
        <f t="shared" si="4"/>
        <v>168.35787239686962</v>
      </c>
      <c r="L41" s="66">
        <f t="shared" si="5"/>
        <v>169.23333333333332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23746.179999999997</v>
      </c>
      <c r="H42" s="65">
        <f>H43+H44+H45+H46+H47</f>
        <v>22700</v>
      </c>
      <c r="I42" s="65">
        <f>I43+I44+I45+I46+I47</f>
        <v>21400</v>
      </c>
      <c r="J42" s="65">
        <f>J43+J44+J45+J46+J47</f>
        <v>18947.43</v>
      </c>
      <c r="K42" s="65">
        <f t="shared" si="4"/>
        <v>79.791486462243626</v>
      </c>
      <c r="L42" s="65">
        <f t="shared" si="5"/>
        <v>88.539392523364484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18298.919999999998</v>
      </c>
      <c r="H43" s="66">
        <v>15800</v>
      </c>
      <c r="I43" s="66">
        <v>15000</v>
      </c>
      <c r="J43" s="66">
        <v>12515.09</v>
      </c>
      <c r="K43" s="66">
        <f t="shared" si="4"/>
        <v>68.392506224411065</v>
      </c>
      <c r="L43" s="66">
        <f t="shared" si="5"/>
        <v>83.433933333333329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3680.5</v>
      </c>
      <c r="H44" s="66">
        <v>4000</v>
      </c>
      <c r="I44" s="66">
        <v>3500</v>
      </c>
      <c r="J44" s="66">
        <v>2816.63</v>
      </c>
      <c r="K44" s="66">
        <f t="shared" si="4"/>
        <v>76.528460806955579</v>
      </c>
      <c r="L44" s="66">
        <f t="shared" si="5"/>
        <v>80.475142857142856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1368.21</v>
      </c>
      <c r="H45" s="66">
        <v>1800</v>
      </c>
      <c r="I45" s="66">
        <v>1800</v>
      </c>
      <c r="J45" s="66">
        <v>2154.35</v>
      </c>
      <c r="K45" s="66">
        <f t="shared" si="4"/>
        <v>157.45755403044853</v>
      </c>
      <c r="L45" s="66">
        <f t="shared" si="5"/>
        <v>119.68611111111112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265.55</v>
      </c>
      <c r="H46" s="66">
        <v>1000</v>
      </c>
      <c r="I46" s="66">
        <v>1000</v>
      </c>
      <c r="J46" s="66">
        <v>1287.9000000000001</v>
      </c>
      <c r="K46" s="66">
        <f t="shared" si="4"/>
        <v>484.99340990397286</v>
      </c>
      <c r="L46" s="66">
        <f t="shared" si="5"/>
        <v>128.79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133</v>
      </c>
      <c r="H47" s="66">
        <v>100</v>
      </c>
      <c r="I47" s="66">
        <v>100</v>
      </c>
      <c r="J47" s="66">
        <v>173.46</v>
      </c>
      <c r="K47" s="66">
        <f t="shared" si="4"/>
        <v>130.42105263157896</v>
      </c>
      <c r="L47" s="66">
        <f t="shared" si="5"/>
        <v>173.46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126757.83</v>
      </c>
      <c r="H48" s="65">
        <f>H49+H50+H51+H52+H53+H54+H55+H56+H57</f>
        <v>124380</v>
      </c>
      <c r="I48" s="65">
        <f>I49+I50+I51+I52+I53+I54+I55+I56+I57</f>
        <v>134380</v>
      </c>
      <c r="J48" s="65">
        <f>J49+J50+J51+J52+J53+J54+J55+J56+J57</f>
        <v>139641.32000000004</v>
      </c>
      <c r="K48" s="65">
        <f t="shared" si="4"/>
        <v>110.1638612778398</v>
      </c>
      <c r="L48" s="65">
        <f t="shared" si="5"/>
        <v>103.91525524631642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7565</v>
      </c>
      <c r="H49" s="66">
        <v>5800</v>
      </c>
      <c r="I49" s="66">
        <v>5800</v>
      </c>
      <c r="J49" s="66">
        <v>8566.24</v>
      </c>
      <c r="K49" s="66">
        <f t="shared" si="4"/>
        <v>113.23516192994052</v>
      </c>
      <c r="L49" s="66">
        <f t="shared" si="5"/>
        <v>147.69379310344829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1906.96</v>
      </c>
      <c r="H50" s="66">
        <v>2500</v>
      </c>
      <c r="I50" s="66">
        <v>2500</v>
      </c>
      <c r="J50" s="66">
        <v>2267.8000000000002</v>
      </c>
      <c r="K50" s="66">
        <f t="shared" si="4"/>
        <v>118.92226370768134</v>
      </c>
      <c r="L50" s="66">
        <f t="shared" si="5"/>
        <v>90.712000000000003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2659.99</v>
      </c>
      <c r="H51" s="66">
        <v>2400</v>
      </c>
      <c r="I51" s="66">
        <v>2400</v>
      </c>
      <c r="J51" s="66">
        <v>2770</v>
      </c>
      <c r="K51" s="66">
        <f t="shared" si="4"/>
        <v>104.13572983357081</v>
      </c>
      <c r="L51" s="66">
        <f t="shared" si="5"/>
        <v>115.41666666666667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2654</v>
      </c>
      <c r="H52" s="66">
        <v>2100</v>
      </c>
      <c r="I52" s="66">
        <v>2100</v>
      </c>
      <c r="J52" s="66">
        <v>2338.54</v>
      </c>
      <c r="K52" s="66">
        <f t="shared" si="4"/>
        <v>88.113790504898262</v>
      </c>
      <c r="L52" s="66">
        <f t="shared" si="5"/>
        <v>111.35904761904762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8071.92</v>
      </c>
      <c r="H53" s="66">
        <v>7800</v>
      </c>
      <c r="I53" s="66">
        <v>7800</v>
      </c>
      <c r="J53" s="66">
        <v>8609.58</v>
      </c>
      <c r="K53" s="66">
        <f t="shared" si="4"/>
        <v>106.66086878958166</v>
      </c>
      <c r="L53" s="66">
        <f t="shared" si="5"/>
        <v>110.37923076923077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54</v>
      </c>
      <c r="H54" s="66">
        <v>3200</v>
      </c>
      <c r="I54" s="66">
        <v>3200</v>
      </c>
      <c r="J54" s="66">
        <v>4947.4799999999996</v>
      </c>
      <c r="K54" s="66">
        <f t="shared" si="4"/>
        <v>9162</v>
      </c>
      <c r="L54" s="66">
        <f t="shared" si="5"/>
        <v>154.60874999999999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102498.36</v>
      </c>
      <c r="H55" s="66">
        <v>99685</v>
      </c>
      <c r="I55" s="66">
        <v>109685</v>
      </c>
      <c r="J55" s="66">
        <v>109522.97</v>
      </c>
      <c r="K55" s="66">
        <f t="shared" si="4"/>
        <v>106.85338770298374</v>
      </c>
      <c r="L55" s="66">
        <f t="shared" si="5"/>
        <v>99.85227697497379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20.6</v>
      </c>
      <c r="H56" s="66">
        <v>25</v>
      </c>
      <c r="I56" s="66">
        <v>25</v>
      </c>
      <c r="J56" s="66">
        <v>19.920000000000002</v>
      </c>
      <c r="K56" s="66">
        <f t="shared" si="4"/>
        <v>96.699029126213588</v>
      </c>
      <c r="L56" s="66">
        <f t="shared" si="5"/>
        <v>79.680000000000007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1327</v>
      </c>
      <c r="H57" s="66">
        <v>870</v>
      </c>
      <c r="I57" s="66">
        <v>870</v>
      </c>
      <c r="J57" s="66">
        <v>598.79</v>
      </c>
      <c r="K57" s="66">
        <f t="shared" si="4"/>
        <v>45.123587038432554</v>
      </c>
      <c r="L57" s="66">
        <f t="shared" si="5"/>
        <v>68.826436781609189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415.94</v>
      </c>
      <c r="H58" s="65">
        <f>H59</f>
        <v>350</v>
      </c>
      <c r="I58" s="65">
        <f>I59</f>
        <v>5362.16</v>
      </c>
      <c r="J58" s="65">
        <f>J59</f>
        <v>5158.7</v>
      </c>
      <c r="K58" s="65">
        <f t="shared" ref="K58:K75" si="6">(J58*100)/G58</f>
        <v>1240.2509977400587</v>
      </c>
      <c r="L58" s="65">
        <f t="shared" ref="L58:L75" si="7">(J58*100)/I58</f>
        <v>96.205633550658689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415.94</v>
      </c>
      <c r="H59" s="66">
        <v>350</v>
      </c>
      <c r="I59" s="66">
        <v>5362.16</v>
      </c>
      <c r="J59" s="66">
        <v>5158.7</v>
      </c>
      <c r="K59" s="66">
        <f t="shared" si="6"/>
        <v>1240.2509977400587</v>
      </c>
      <c r="L59" s="66">
        <f t="shared" si="7"/>
        <v>96.205633550658689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1402.3600000000001</v>
      </c>
      <c r="H60" s="65">
        <f>H61+H62+H63+H64</f>
        <v>3370</v>
      </c>
      <c r="I60" s="65">
        <f>I61+I62+I63+I64</f>
        <v>3370</v>
      </c>
      <c r="J60" s="65">
        <f>J61+J62+J63+J64</f>
        <v>2429.4299999999998</v>
      </c>
      <c r="K60" s="65">
        <f t="shared" si="6"/>
        <v>173.23868336233204</v>
      </c>
      <c r="L60" s="65">
        <f t="shared" si="7"/>
        <v>72.089910979228492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960</v>
      </c>
      <c r="H61" s="66">
        <v>1280</v>
      </c>
      <c r="I61" s="66">
        <v>1280</v>
      </c>
      <c r="J61" s="66">
        <v>1355.28</v>
      </c>
      <c r="K61" s="66">
        <f t="shared" si="6"/>
        <v>141.17500000000001</v>
      </c>
      <c r="L61" s="66">
        <f t="shared" si="7"/>
        <v>105.88124999999999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130</v>
      </c>
      <c r="H62" s="66">
        <v>90</v>
      </c>
      <c r="I62" s="66">
        <v>90</v>
      </c>
      <c r="J62" s="66">
        <v>236</v>
      </c>
      <c r="K62" s="66">
        <f t="shared" si="6"/>
        <v>181.53846153846155</v>
      </c>
      <c r="L62" s="66">
        <f t="shared" si="7"/>
        <v>262.22222222222223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1000</v>
      </c>
      <c r="I63" s="66">
        <v>1000</v>
      </c>
      <c r="J63" s="66">
        <v>0</v>
      </c>
      <c r="K63" s="66" t="e">
        <f t="shared" si="6"/>
        <v>#DIV/0!</v>
      </c>
      <c r="L63" s="66">
        <f t="shared" si="7"/>
        <v>0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312.36</v>
      </c>
      <c r="H64" s="66">
        <v>1000</v>
      </c>
      <c r="I64" s="66">
        <v>1000</v>
      </c>
      <c r="J64" s="66">
        <v>838.15</v>
      </c>
      <c r="K64" s="66">
        <f t="shared" si="6"/>
        <v>268.32821103854525</v>
      </c>
      <c r="L64" s="66">
        <f t="shared" si="7"/>
        <v>83.814999999999998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1332.04</v>
      </c>
      <c r="H65" s="65">
        <f>H66+H68</f>
        <v>910</v>
      </c>
      <c r="I65" s="65">
        <f>I66+I68</f>
        <v>1260</v>
      </c>
      <c r="J65" s="65">
        <f>J66+J68</f>
        <v>1217.52</v>
      </c>
      <c r="K65" s="65">
        <f t="shared" si="6"/>
        <v>91.402660580763339</v>
      </c>
      <c r="L65" s="65">
        <f t="shared" si="7"/>
        <v>96.628571428571433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989.04</v>
      </c>
      <c r="H66" s="65">
        <f>H67</f>
        <v>800</v>
      </c>
      <c r="I66" s="65">
        <f>I67</f>
        <v>750</v>
      </c>
      <c r="J66" s="65">
        <f>J67</f>
        <v>725.01</v>
      </c>
      <c r="K66" s="65">
        <f t="shared" si="6"/>
        <v>73.304416403785496</v>
      </c>
      <c r="L66" s="65">
        <f t="shared" si="7"/>
        <v>96.668000000000006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989.04</v>
      </c>
      <c r="H67" s="66">
        <v>800</v>
      </c>
      <c r="I67" s="66">
        <v>750</v>
      </c>
      <c r="J67" s="66">
        <v>725.01</v>
      </c>
      <c r="K67" s="66">
        <f t="shared" si="6"/>
        <v>73.304416403785496</v>
      </c>
      <c r="L67" s="66">
        <f t="shared" si="7"/>
        <v>96.668000000000006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343</v>
      </c>
      <c r="H68" s="65">
        <f>H69</f>
        <v>110</v>
      </c>
      <c r="I68" s="65">
        <f>I69</f>
        <v>510</v>
      </c>
      <c r="J68" s="65">
        <f>J69</f>
        <v>492.51</v>
      </c>
      <c r="K68" s="65">
        <f t="shared" si="6"/>
        <v>143.58892128279882</v>
      </c>
      <c r="L68" s="65">
        <f t="shared" si="7"/>
        <v>96.570588235294125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343</v>
      </c>
      <c r="H69" s="66">
        <v>110</v>
      </c>
      <c r="I69" s="66">
        <v>510</v>
      </c>
      <c r="J69" s="66">
        <v>492.51</v>
      </c>
      <c r="K69" s="66">
        <f t="shared" si="6"/>
        <v>143.58892128279882</v>
      </c>
      <c r="L69" s="66">
        <f t="shared" si="7"/>
        <v>96.570588235294125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9924.77</v>
      </c>
      <c r="H70" s="65">
        <f>H71</f>
        <v>9800</v>
      </c>
      <c r="I70" s="65">
        <f>I71</f>
        <v>9100</v>
      </c>
      <c r="J70" s="65">
        <f>J71</f>
        <v>9092.7900000000009</v>
      </c>
      <c r="K70" s="65">
        <f t="shared" si="6"/>
        <v>91.617135711961083</v>
      </c>
      <c r="L70" s="65">
        <f t="shared" si="7"/>
        <v>99.920769230769224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9924.77</v>
      </c>
      <c r="H71" s="65">
        <f>H72+H74</f>
        <v>9800</v>
      </c>
      <c r="I71" s="65">
        <f>I72+I74</f>
        <v>9100</v>
      </c>
      <c r="J71" s="65">
        <f>J72+J74</f>
        <v>9092.7900000000009</v>
      </c>
      <c r="K71" s="65">
        <f t="shared" si="6"/>
        <v>91.617135711961083</v>
      </c>
      <c r="L71" s="65">
        <f t="shared" si="7"/>
        <v>99.920769230769224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1096</v>
      </c>
      <c r="H72" s="65">
        <f>H73</f>
        <v>0</v>
      </c>
      <c r="I72" s="65">
        <f>I73</f>
        <v>0</v>
      </c>
      <c r="J72" s="65">
        <f>J73</f>
        <v>0</v>
      </c>
      <c r="K72" s="65">
        <f t="shared" si="6"/>
        <v>0</v>
      </c>
      <c r="L72" s="65" t="e">
        <f t="shared" si="7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1096</v>
      </c>
      <c r="H73" s="66">
        <v>0</v>
      </c>
      <c r="I73" s="66">
        <v>0</v>
      </c>
      <c r="J73" s="66">
        <v>0</v>
      </c>
      <c r="K73" s="66">
        <f t="shared" si="6"/>
        <v>0</v>
      </c>
      <c r="L73" s="66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8828.77</v>
      </c>
      <c r="H74" s="65">
        <f>H75</f>
        <v>9800</v>
      </c>
      <c r="I74" s="65">
        <f>I75</f>
        <v>9100</v>
      </c>
      <c r="J74" s="65">
        <f>J75</f>
        <v>9092.7900000000009</v>
      </c>
      <c r="K74" s="65">
        <f t="shared" si="6"/>
        <v>102.99045053841022</v>
      </c>
      <c r="L74" s="65">
        <f t="shared" si="7"/>
        <v>99.920769230769224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8828.77</v>
      </c>
      <c r="H75" s="66">
        <v>9800</v>
      </c>
      <c r="I75" s="66">
        <v>9100</v>
      </c>
      <c r="J75" s="66">
        <v>9092.7900000000009</v>
      </c>
      <c r="K75" s="66">
        <f t="shared" si="6"/>
        <v>102.99045053841022</v>
      </c>
      <c r="L75" s="66">
        <f t="shared" si="7"/>
        <v>99.920769230769224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1429609.4200000002</v>
      </c>
      <c r="D6" s="71">
        <f>D7+D9+D11</f>
        <v>1563510</v>
      </c>
      <c r="E6" s="71">
        <f>E7+E9+E11</f>
        <v>1918022.16</v>
      </c>
      <c r="F6" s="71">
        <f>F7+F9+F11</f>
        <v>1917944.1600000001</v>
      </c>
      <c r="G6" s="72">
        <f t="shared" ref="G6:G17" si="0">(F6*100)/C6</f>
        <v>134.15861235721292</v>
      </c>
      <c r="H6" s="72">
        <f t="shared" ref="H6:H17" si="1">(F6*100)/E6</f>
        <v>99.995933310801789</v>
      </c>
    </row>
    <row r="7" spans="1:8" x14ac:dyDescent="0.25">
      <c r="A7"/>
      <c r="B7" s="8" t="s">
        <v>168</v>
      </c>
      <c r="C7" s="71">
        <f>C8</f>
        <v>1429183.1</v>
      </c>
      <c r="D7" s="71">
        <f>D8</f>
        <v>1562710</v>
      </c>
      <c r="E7" s="71">
        <f>E8</f>
        <v>1918022.16</v>
      </c>
      <c r="F7" s="71">
        <f>F8</f>
        <v>1917597.87</v>
      </c>
      <c r="G7" s="72">
        <f t="shared" si="0"/>
        <v>134.17440144653264</v>
      </c>
      <c r="H7" s="72">
        <f t="shared" si="1"/>
        <v>99.977878774872977</v>
      </c>
    </row>
    <row r="8" spans="1:8" x14ac:dyDescent="0.25">
      <c r="A8"/>
      <c r="B8" s="16" t="s">
        <v>169</v>
      </c>
      <c r="C8" s="73">
        <v>1429183.1</v>
      </c>
      <c r="D8" s="73">
        <v>1562710</v>
      </c>
      <c r="E8" s="73">
        <v>1918022.16</v>
      </c>
      <c r="F8" s="74">
        <v>1917597.87</v>
      </c>
      <c r="G8" s="70">
        <f t="shared" si="0"/>
        <v>134.17440144653264</v>
      </c>
      <c r="H8" s="70">
        <f t="shared" si="1"/>
        <v>99.977878774872977</v>
      </c>
    </row>
    <row r="9" spans="1:8" x14ac:dyDescent="0.25">
      <c r="A9"/>
      <c r="B9" s="8" t="s">
        <v>170</v>
      </c>
      <c r="C9" s="71">
        <f>C10</f>
        <v>426.32</v>
      </c>
      <c r="D9" s="71">
        <f>D10</f>
        <v>800</v>
      </c>
      <c r="E9" s="71">
        <f>E10</f>
        <v>0</v>
      </c>
      <c r="F9" s="71">
        <f>F10</f>
        <v>346.29</v>
      </c>
      <c r="G9" s="72">
        <f t="shared" si="0"/>
        <v>81.227716269468942</v>
      </c>
      <c r="H9" s="72" t="e">
        <f t="shared" si="1"/>
        <v>#DIV/0!</v>
      </c>
    </row>
    <row r="10" spans="1:8" x14ac:dyDescent="0.25">
      <c r="A10"/>
      <c r="B10" s="16" t="s">
        <v>171</v>
      </c>
      <c r="C10" s="73">
        <v>426.32</v>
      </c>
      <c r="D10" s="73">
        <v>800</v>
      </c>
      <c r="E10" s="73">
        <v>0</v>
      </c>
      <c r="F10" s="74">
        <v>346.29</v>
      </c>
      <c r="G10" s="70">
        <f t="shared" si="0"/>
        <v>81.227716269468942</v>
      </c>
      <c r="H10" s="70" t="e">
        <f t="shared" si="1"/>
        <v>#DIV/0!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173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1429609.4200000002</v>
      </c>
      <c r="D13" s="75">
        <f>D14+D16</f>
        <v>1563510</v>
      </c>
      <c r="E13" s="75">
        <f>E14+E16</f>
        <v>1918022.16</v>
      </c>
      <c r="F13" s="75">
        <f>F14+F16</f>
        <v>1917942.86</v>
      </c>
      <c r="G13" s="72">
        <f t="shared" si="0"/>
        <v>134.15852142328495</v>
      </c>
      <c r="H13" s="72">
        <f t="shared" si="1"/>
        <v>99.995865532648494</v>
      </c>
    </row>
    <row r="14" spans="1:8" x14ac:dyDescent="0.25">
      <c r="A14"/>
      <c r="B14" s="8" t="s">
        <v>168</v>
      </c>
      <c r="C14" s="75">
        <f>C15</f>
        <v>1429183.1</v>
      </c>
      <c r="D14" s="75">
        <f>D15</f>
        <v>1562710</v>
      </c>
      <c r="E14" s="75">
        <f>E15</f>
        <v>1918022.16</v>
      </c>
      <c r="F14" s="75">
        <f>F15</f>
        <v>1917597.87</v>
      </c>
      <c r="G14" s="72">
        <f t="shared" si="0"/>
        <v>134.17440144653264</v>
      </c>
      <c r="H14" s="72">
        <f t="shared" si="1"/>
        <v>99.977878774872977</v>
      </c>
    </row>
    <row r="15" spans="1:8" x14ac:dyDescent="0.25">
      <c r="A15"/>
      <c r="B15" s="16" t="s">
        <v>169</v>
      </c>
      <c r="C15" s="73">
        <v>1429183.1</v>
      </c>
      <c r="D15" s="73">
        <v>1562710</v>
      </c>
      <c r="E15" s="76">
        <v>1918022.16</v>
      </c>
      <c r="F15" s="74">
        <v>1917597.87</v>
      </c>
      <c r="G15" s="70">
        <f t="shared" si="0"/>
        <v>134.17440144653264</v>
      </c>
      <c r="H15" s="70">
        <f t="shared" si="1"/>
        <v>99.977878774872977</v>
      </c>
    </row>
    <row r="16" spans="1:8" x14ac:dyDescent="0.25">
      <c r="A16"/>
      <c r="B16" s="8" t="s">
        <v>170</v>
      </c>
      <c r="C16" s="75">
        <f>C17</f>
        <v>426.32</v>
      </c>
      <c r="D16" s="75">
        <f>D17</f>
        <v>800</v>
      </c>
      <c r="E16" s="75">
        <f>E17</f>
        <v>0</v>
      </c>
      <c r="F16" s="75">
        <f>F17</f>
        <v>344.99</v>
      </c>
      <c r="G16" s="72">
        <f t="shared" si="0"/>
        <v>80.922781009570272</v>
      </c>
      <c r="H16" s="72" t="e">
        <f t="shared" si="1"/>
        <v>#DIV/0!</v>
      </c>
    </row>
    <row r="17" spans="1:8" x14ac:dyDescent="0.25">
      <c r="A17"/>
      <c r="B17" s="16" t="s">
        <v>171</v>
      </c>
      <c r="C17" s="73">
        <v>426.32</v>
      </c>
      <c r="D17" s="73">
        <v>800</v>
      </c>
      <c r="E17" s="76">
        <v>0</v>
      </c>
      <c r="F17" s="74">
        <v>344.99</v>
      </c>
      <c r="G17" s="70">
        <f t="shared" si="0"/>
        <v>80.922781009570272</v>
      </c>
      <c r="H17" s="70" t="e">
        <f t="shared" si="1"/>
        <v>#DIV/0!</v>
      </c>
    </row>
  </sheetData>
  <mergeCells count="1">
    <mergeCell ref="B2:H2"/>
  </mergeCells>
  <pageMargins left="0.25" right="0.25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1429609.42</v>
      </c>
      <c r="D6" s="75">
        <f t="shared" si="0"/>
        <v>1563510</v>
      </c>
      <c r="E6" s="75">
        <f t="shared" si="0"/>
        <v>1918022.16</v>
      </c>
      <c r="F6" s="75">
        <f t="shared" si="0"/>
        <v>1917942.86</v>
      </c>
      <c r="G6" s="70">
        <f>(F6*100)/C6</f>
        <v>134.15852142328498</v>
      </c>
      <c r="H6" s="70">
        <f>(F6*100)/E6</f>
        <v>99.995865532648494</v>
      </c>
    </row>
    <row r="7" spans="2:8" x14ac:dyDescent="0.25">
      <c r="B7" s="8" t="s">
        <v>174</v>
      </c>
      <c r="C7" s="75">
        <f t="shared" si="0"/>
        <v>1429609.42</v>
      </c>
      <c r="D7" s="75">
        <f t="shared" si="0"/>
        <v>1563510</v>
      </c>
      <c r="E7" s="75">
        <f t="shared" si="0"/>
        <v>1918022.16</v>
      </c>
      <c r="F7" s="75">
        <f t="shared" si="0"/>
        <v>1917942.86</v>
      </c>
      <c r="G7" s="70">
        <f>(F7*100)/C7</f>
        <v>134.15852142328498</v>
      </c>
      <c r="H7" s="70">
        <f>(F7*100)/E7</f>
        <v>99.995865532648494</v>
      </c>
    </row>
    <row r="8" spans="2:8" x14ac:dyDescent="0.25">
      <c r="B8" s="11" t="s">
        <v>175</v>
      </c>
      <c r="C8" s="73">
        <v>1429609.42</v>
      </c>
      <c r="D8" s="73">
        <v>1563510</v>
      </c>
      <c r="E8" s="73">
        <v>1918022.16</v>
      </c>
      <c r="F8" s="74">
        <v>1917942.86</v>
      </c>
      <c r="G8" s="70">
        <f>(F8*100)/C8</f>
        <v>134.15852142328498</v>
      </c>
      <c r="H8" s="70">
        <f>(F8*100)/E8</f>
        <v>99.995865532648494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</f>
        <v>1562710</v>
      </c>
      <c r="D7" s="77">
        <f>D12</f>
        <v>1918022.16</v>
      </c>
      <c r="E7" s="77">
        <f>E12</f>
        <v>1917597.8700000006</v>
      </c>
      <c r="F7" s="77">
        <f>(E7*100)/D7</f>
        <v>99.977878774872977</v>
      </c>
    </row>
    <row r="8" spans="1:6" x14ac:dyDescent="0.2">
      <c r="A8" s="47" t="s">
        <v>74</v>
      </c>
      <c r="B8" s="46"/>
      <c r="C8" s="77">
        <f>C65</f>
        <v>800</v>
      </c>
      <c r="D8" s="77">
        <f>D65</f>
        <v>0</v>
      </c>
      <c r="E8" s="77">
        <f>E65</f>
        <v>344.99</v>
      </c>
      <c r="F8" s="77" t="e">
        <f>(E8*100)/D8</f>
        <v>#DIV/0!</v>
      </c>
    </row>
    <row r="9" spans="1:6" x14ac:dyDescent="0.2">
      <c r="A9" s="47" t="s">
        <v>181</v>
      </c>
      <c r="B9" s="46"/>
      <c r="C9" s="77">
        <f>C74</f>
        <v>0</v>
      </c>
      <c r="D9" s="77">
        <f>D74</f>
        <v>0</v>
      </c>
      <c r="E9" s="77">
        <f>E74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8" t="s">
        <v>180</v>
      </c>
      <c r="B12" s="48" t="s">
        <v>187</v>
      </c>
      <c r="C12" s="78">
        <f>C13+C56</f>
        <v>1562710</v>
      </c>
      <c r="D12" s="78">
        <f>D13+D56</f>
        <v>1918022.16</v>
      </c>
      <c r="E12" s="78">
        <f>E13+E56</f>
        <v>1917597.8700000006</v>
      </c>
      <c r="F12" s="79">
        <f>(E12*100)/D12</f>
        <v>99.977878774872977</v>
      </c>
    </row>
    <row r="13" spans="1:6" x14ac:dyDescent="0.2">
      <c r="A13" s="49" t="s">
        <v>72</v>
      </c>
      <c r="B13" s="50" t="s">
        <v>73</v>
      </c>
      <c r="C13" s="80">
        <f>C14+C22+C51</f>
        <v>1552910</v>
      </c>
      <c r="D13" s="80">
        <f>D14+D22+D51</f>
        <v>1908922.16</v>
      </c>
      <c r="E13" s="80">
        <f>E14+E22+E51</f>
        <v>1908505.0800000005</v>
      </c>
      <c r="F13" s="81">
        <f>(E13*100)/D13</f>
        <v>99.978151021097688</v>
      </c>
    </row>
    <row r="14" spans="1:6" x14ac:dyDescent="0.2">
      <c r="A14" s="51" t="s">
        <v>74</v>
      </c>
      <c r="B14" s="52" t="s">
        <v>75</v>
      </c>
      <c r="C14" s="82">
        <f>C15+C18+C20</f>
        <v>1361000</v>
      </c>
      <c r="D14" s="82">
        <f>D15+D18+D20</f>
        <v>1700850</v>
      </c>
      <c r="E14" s="82">
        <f>E15+E18+E20</f>
        <v>1700775.4000000004</v>
      </c>
      <c r="F14" s="81">
        <f>(E14*100)/D14</f>
        <v>99.995613957727016</v>
      </c>
    </row>
    <row r="15" spans="1:6" x14ac:dyDescent="0.2">
      <c r="A15" s="53" t="s">
        <v>76</v>
      </c>
      <c r="B15" s="54" t="s">
        <v>77</v>
      </c>
      <c r="C15" s="83">
        <f>C16+C17</f>
        <v>1126300</v>
      </c>
      <c r="D15" s="83">
        <f>D16+D17</f>
        <v>1440550</v>
      </c>
      <c r="E15" s="83">
        <f>E16+E17</f>
        <v>1440164.3900000001</v>
      </c>
      <c r="F15" s="83">
        <f>(E15*100)/D15</f>
        <v>99.973231751761475</v>
      </c>
    </row>
    <row r="16" spans="1:6" x14ac:dyDescent="0.2">
      <c r="A16" s="55" t="s">
        <v>78</v>
      </c>
      <c r="B16" s="56" t="s">
        <v>79</v>
      </c>
      <c r="C16" s="84">
        <v>1123300</v>
      </c>
      <c r="D16" s="84">
        <v>1435750</v>
      </c>
      <c r="E16" s="84">
        <v>1435637.77</v>
      </c>
      <c r="F16" s="84"/>
    </row>
    <row r="17" spans="1:6" x14ac:dyDescent="0.2">
      <c r="A17" s="55" t="s">
        <v>80</v>
      </c>
      <c r="B17" s="56" t="s">
        <v>81</v>
      </c>
      <c r="C17" s="84">
        <v>3000</v>
      </c>
      <c r="D17" s="84">
        <v>4800</v>
      </c>
      <c r="E17" s="84">
        <v>4526.62</v>
      </c>
      <c r="F17" s="84"/>
    </row>
    <row r="18" spans="1:6" x14ac:dyDescent="0.2">
      <c r="A18" s="53" t="s">
        <v>82</v>
      </c>
      <c r="B18" s="54" t="s">
        <v>83</v>
      </c>
      <c r="C18" s="83">
        <f>C19</f>
        <v>33000</v>
      </c>
      <c r="D18" s="83">
        <f>D19</f>
        <v>43600</v>
      </c>
      <c r="E18" s="83">
        <f>E19</f>
        <v>43913.120000000003</v>
      </c>
      <c r="F18" s="83">
        <f>(E18*100)/D18</f>
        <v>100.71816513761468</v>
      </c>
    </row>
    <row r="19" spans="1:6" x14ac:dyDescent="0.2">
      <c r="A19" s="55" t="s">
        <v>84</v>
      </c>
      <c r="B19" s="56" t="s">
        <v>83</v>
      </c>
      <c r="C19" s="84">
        <v>33000</v>
      </c>
      <c r="D19" s="84">
        <v>43600</v>
      </c>
      <c r="E19" s="84">
        <v>43913.120000000003</v>
      </c>
      <c r="F19" s="84"/>
    </row>
    <row r="20" spans="1:6" x14ac:dyDescent="0.2">
      <c r="A20" s="53" t="s">
        <v>85</v>
      </c>
      <c r="B20" s="54" t="s">
        <v>86</v>
      </c>
      <c r="C20" s="83">
        <f>C21</f>
        <v>201700</v>
      </c>
      <c r="D20" s="83">
        <f>D21</f>
        <v>216700</v>
      </c>
      <c r="E20" s="83">
        <f>E21</f>
        <v>216697.89</v>
      </c>
      <c r="F20" s="83">
        <f>(E20*100)/D20</f>
        <v>99.999026303645593</v>
      </c>
    </row>
    <row r="21" spans="1:6" x14ac:dyDescent="0.2">
      <c r="A21" s="55" t="s">
        <v>87</v>
      </c>
      <c r="B21" s="56" t="s">
        <v>88</v>
      </c>
      <c r="C21" s="84">
        <v>201700</v>
      </c>
      <c r="D21" s="84">
        <v>216700</v>
      </c>
      <c r="E21" s="84">
        <v>216697.89</v>
      </c>
      <c r="F21" s="84"/>
    </row>
    <row r="22" spans="1:6" x14ac:dyDescent="0.2">
      <c r="A22" s="51" t="s">
        <v>89</v>
      </c>
      <c r="B22" s="52" t="s">
        <v>90</v>
      </c>
      <c r="C22" s="82">
        <f>C23+C28+C34+C44+C46</f>
        <v>191000</v>
      </c>
      <c r="D22" s="82">
        <f>D23+D28+D34+D44+D46</f>
        <v>206812.16</v>
      </c>
      <c r="E22" s="82">
        <f>E23+E28+E34+E44+E46</f>
        <v>206512.16000000003</v>
      </c>
      <c r="F22" s="81">
        <f>(E22*100)/D22</f>
        <v>99.854940831332158</v>
      </c>
    </row>
    <row r="23" spans="1:6" x14ac:dyDescent="0.2">
      <c r="A23" s="53" t="s">
        <v>91</v>
      </c>
      <c r="B23" s="54" t="s">
        <v>92</v>
      </c>
      <c r="C23" s="83">
        <f>C24+C25+C26+C27</f>
        <v>41000</v>
      </c>
      <c r="D23" s="83">
        <f>D24+D25+D26+D27</f>
        <v>42300</v>
      </c>
      <c r="E23" s="83">
        <f>E24+E25+E26+E27</f>
        <v>40680.270000000004</v>
      </c>
      <c r="F23" s="83">
        <f>(E23*100)/D23</f>
        <v>96.170851063829787</v>
      </c>
    </row>
    <row r="24" spans="1:6" x14ac:dyDescent="0.2">
      <c r="A24" s="55" t="s">
        <v>93</v>
      </c>
      <c r="B24" s="56" t="s">
        <v>94</v>
      </c>
      <c r="C24" s="84">
        <v>7000</v>
      </c>
      <c r="D24" s="84">
        <v>7000</v>
      </c>
      <c r="E24" s="84">
        <v>6483.51</v>
      </c>
      <c r="F24" s="84"/>
    </row>
    <row r="25" spans="1:6" ht="25.5" x14ac:dyDescent="0.2">
      <c r="A25" s="55" t="s">
        <v>95</v>
      </c>
      <c r="B25" s="56" t="s">
        <v>96</v>
      </c>
      <c r="C25" s="84">
        <v>33200</v>
      </c>
      <c r="D25" s="84">
        <v>34500</v>
      </c>
      <c r="E25" s="84">
        <v>32786.36</v>
      </c>
      <c r="F25" s="84"/>
    </row>
    <row r="26" spans="1:6" x14ac:dyDescent="0.2">
      <c r="A26" s="55" t="s">
        <v>97</v>
      </c>
      <c r="B26" s="56" t="s">
        <v>98</v>
      </c>
      <c r="C26" s="84">
        <v>200</v>
      </c>
      <c r="D26" s="84">
        <v>200</v>
      </c>
      <c r="E26" s="84">
        <v>395</v>
      </c>
      <c r="F26" s="84"/>
    </row>
    <row r="27" spans="1:6" x14ac:dyDescent="0.2">
      <c r="A27" s="55" t="s">
        <v>99</v>
      </c>
      <c r="B27" s="56" t="s">
        <v>100</v>
      </c>
      <c r="C27" s="84">
        <v>600</v>
      </c>
      <c r="D27" s="84">
        <v>600</v>
      </c>
      <c r="E27" s="84">
        <v>1015.4</v>
      </c>
      <c r="F27" s="84"/>
    </row>
    <row r="28" spans="1:6" x14ac:dyDescent="0.2">
      <c r="A28" s="53" t="s">
        <v>101</v>
      </c>
      <c r="B28" s="54" t="s">
        <v>102</v>
      </c>
      <c r="C28" s="83">
        <f>C29+C30+C31+C32+C33</f>
        <v>21900</v>
      </c>
      <c r="D28" s="83">
        <f>D29+D30+D31+D32+D33</f>
        <v>21400</v>
      </c>
      <c r="E28" s="83">
        <f>E29+E30+E31+E32+E33</f>
        <v>18602.439999999999</v>
      </c>
      <c r="F28" s="83">
        <f>(E28*100)/D28</f>
        <v>86.927289719626174</v>
      </c>
    </row>
    <row r="29" spans="1:6" x14ac:dyDescent="0.2">
      <c r="A29" s="55" t="s">
        <v>103</v>
      </c>
      <c r="B29" s="56" t="s">
        <v>104</v>
      </c>
      <c r="C29" s="84">
        <v>15000</v>
      </c>
      <c r="D29" s="84">
        <v>15000</v>
      </c>
      <c r="E29" s="84">
        <v>12170.1</v>
      </c>
      <c r="F29" s="84"/>
    </row>
    <row r="30" spans="1:6" x14ac:dyDescent="0.2">
      <c r="A30" s="55" t="s">
        <v>105</v>
      </c>
      <c r="B30" s="56" t="s">
        <v>106</v>
      </c>
      <c r="C30" s="84">
        <v>4000</v>
      </c>
      <c r="D30" s="84">
        <v>3500</v>
      </c>
      <c r="E30" s="84">
        <v>2816.63</v>
      </c>
      <c r="F30" s="84"/>
    </row>
    <row r="31" spans="1:6" x14ac:dyDescent="0.2">
      <c r="A31" s="55" t="s">
        <v>107</v>
      </c>
      <c r="B31" s="56" t="s">
        <v>108</v>
      </c>
      <c r="C31" s="84">
        <v>1800</v>
      </c>
      <c r="D31" s="84">
        <v>1800</v>
      </c>
      <c r="E31" s="84">
        <v>2154.35</v>
      </c>
      <c r="F31" s="84"/>
    </row>
    <row r="32" spans="1:6" x14ac:dyDescent="0.2">
      <c r="A32" s="55" t="s">
        <v>109</v>
      </c>
      <c r="B32" s="56" t="s">
        <v>110</v>
      </c>
      <c r="C32" s="84">
        <v>1000</v>
      </c>
      <c r="D32" s="84">
        <v>1000</v>
      </c>
      <c r="E32" s="84">
        <v>1287.9000000000001</v>
      </c>
      <c r="F32" s="84"/>
    </row>
    <row r="33" spans="1:6" x14ac:dyDescent="0.2">
      <c r="A33" s="55" t="s">
        <v>111</v>
      </c>
      <c r="B33" s="56" t="s">
        <v>112</v>
      </c>
      <c r="C33" s="84">
        <v>100</v>
      </c>
      <c r="D33" s="84">
        <v>100</v>
      </c>
      <c r="E33" s="84">
        <v>173.46</v>
      </c>
      <c r="F33" s="84"/>
    </row>
    <row r="34" spans="1:6" x14ac:dyDescent="0.2">
      <c r="A34" s="53" t="s">
        <v>113</v>
      </c>
      <c r="B34" s="54" t="s">
        <v>114</v>
      </c>
      <c r="C34" s="83">
        <f>C35+C36+C37+C38+C39+C40+C41+C42+C43</f>
        <v>124380</v>
      </c>
      <c r="D34" s="83">
        <f>D35+D36+D37+D38+D39+D40+D41+D42+D43</f>
        <v>134380</v>
      </c>
      <c r="E34" s="83">
        <f>E35+E36+E37+E38+E39+E40+E41+E42+E43</f>
        <v>139641.32000000004</v>
      </c>
      <c r="F34" s="83">
        <f>(E34*100)/D34</f>
        <v>103.91525524631642</v>
      </c>
    </row>
    <row r="35" spans="1:6" x14ac:dyDescent="0.2">
      <c r="A35" s="55" t="s">
        <v>115</v>
      </c>
      <c r="B35" s="56" t="s">
        <v>116</v>
      </c>
      <c r="C35" s="84">
        <v>5800</v>
      </c>
      <c r="D35" s="84">
        <v>5800</v>
      </c>
      <c r="E35" s="84">
        <v>8566.24</v>
      </c>
      <c r="F35" s="84"/>
    </row>
    <row r="36" spans="1:6" x14ac:dyDescent="0.2">
      <c r="A36" s="55" t="s">
        <v>117</v>
      </c>
      <c r="B36" s="56" t="s">
        <v>118</v>
      </c>
      <c r="C36" s="84">
        <v>2500</v>
      </c>
      <c r="D36" s="84">
        <v>2500</v>
      </c>
      <c r="E36" s="84">
        <v>2267.8000000000002</v>
      </c>
      <c r="F36" s="84"/>
    </row>
    <row r="37" spans="1:6" x14ac:dyDescent="0.2">
      <c r="A37" s="55" t="s">
        <v>119</v>
      </c>
      <c r="B37" s="56" t="s">
        <v>120</v>
      </c>
      <c r="C37" s="84">
        <v>2400</v>
      </c>
      <c r="D37" s="84">
        <v>2400</v>
      </c>
      <c r="E37" s="84">
        <v>2770</v>
      </c>
      <c r="F37" s="84"/>
    </row>
    <row r="38" spans="1:6" x14ac:dyDescent="0.2">
      <c r="A38" s="55" t="s">
        <v>121</v>
      </c>
      <c r="B38" s="56" t="s">
        <v>122</v>
      </c>
      <c r="C38" s="84">
        <v>2100</v>
      </c>
      <c r="D38" s="84">
        <v>2100</v>
      </c>
      <c r="E38" s="84">
        <v>2338.54</v>
      </c>
      <c r="F38" s="84"/>
    </row>
    <row r="39" spans="1:6" x14ac:dyDescent="0.2">
      <c r="A39" s="55" t="s">
        <v>123</v>
      </c>
      <c r="B39" s="56" t="s">
        <v>124</v>
      </c>
      <c r="C39" s="84">
        <v>7800</v>
      </c>
      <c r="D39" s="84">
        <v>7800</v>
      </c>
      <c r="E39" s="84">
        <v>8609.58</v>
      </c>
      <c r="F39" s="84"/>
    </row>
    <row r="40" spans="1:6" x14ac:dyDescent="0.2">
      <c r="A40" s="55" t="s">
        <v>125</v>
      </c>
      <c r="B40" s="56" t="s">
        <v>126</v>
      </c>
      <c r="C40" s="84">
        <v>3200</v>
      </c>
      <c r="D40" s="84">
        <v>3200</v>
      </c>
      <c r="E40" s="84">
        <v>4947.4799999999996</v>
      </c>
      <c r="F40" s="84"/>
    </row>
    <row r="41" spans="1:6" x14ac:dyDescent="0.2">
      <c r="A41" s="55" t="s">
        <v>127</v>
      </c>
      <c r="B41" s="56" t="s">
        <v>128</v>
      </c>
      <c r="C41" s="84">
        <v>99685</v>
      </c>
      <c r="D41" s="84">
        <v>109685</v>
      </c>
      <c r="E41" s="84">
        <v>109522.97</v>
      </c>
      <c r="F41" s="84"/>
    </row>
    <row r="42" spans="1:6" x14ac:dyDescent="0.2">
      <c r="A42" s="55" t="s">
        <v>129</v>
      </c>
      <c r="B42" s="56" t="s">
        <v>130</v>
      </c>
      <c r="C42" s="84">
        <v>25</v>
      </c>
      <c r="D42" s="84">
        <v>25</v>
      </c>
      <c r="E42" s="84">
        <v>19.920000000000002</v>
      </c>
      <c r="F42" s="84"/>
    </row>
    <row r="43" spans="1:6" x14ac:dyDescent="0.2">
      <c r="A43" s="55" t="s">
        <v>131</v>
      </c>
      <c r="B43" s="56" t="s">
        <v>132</v>
      </c>
      <c r="C43" s="84">
        <v>870</v>
      </c>
      <c r="D43" s="84">
        <v>870</v>
      </c>
      <c r="E43" s="84">
        <v>598.79</v>
      </c>
      <c r="F43" s="84"/>
    </row>
    <row r="44" spans="1:6" x14ac:dyDescent="0.2">
      <c r="A44" s="53" t="s">
        <v>133</v>
      </c>
      <c r="B44" s="54" t="s">
        <v>134</v>
      </c>
      <c r="C44" s="83">
        <f>C45</f>
        <v>350</v>
      </c>
      <c r="D44" s="83">
        <f>D45</f>
        <v>5362.16</v>
      </c>
      <c r="E44" s="83">
        <f>E45</f>
        <v>5158.7</v>
      </c>
      <c r="F44" s="83">
        <f>(E44*100)/D44</f>
        <v>96.205633550658689</v>
      </c>
    </row>
    <row r="45" spans="1:6" ht="25.5" x14ac:dyDescent="0.2">
      <c r="A45" s="55" t="s">
        <v>135</v>
      </c>
      <c r="B45" s="56" t="s">
        <v>136</v>
      </c>
      <c r="C45" s="84">
        <v>350</v>
      </c>
      <c r="D45" s="84">
        <v>5362.16</v>
      </c>
      <c r="E45" s="84">
        <v>5158.7</v>
      </c>
      <c r="F45" s="84"/>
    </row>
    <row r="46" spans="1:6" x14ac:dyDescent="0.2">
      <c r="A46" s="53" t="s">
        <v>137</v>
      </c>
      <c r="B46" s="54" t="s">
        <v>138</v>
      </c>
      <c r="C46" s="83">
        <f>C47+C48+C49+C50</f>
        <v>3370</v>
      </c>
      <c r="D46" s="83">
        <f>D47+D48+D49+D50</f>
        <v>3370</v>
      </c>
      <c r="E46" s="83">
        <f>E47+E48+E49+E50</f>
        <v>2429.4299999999998</v>
      </c>
      <c r="F46" s="83">
        <f>(E46*100)/D46</f>
        <v>72.089910979228492</v>
      </c>
    </row>
    <row r="47" spans="1:6" x14ac:dyDescent="0.2">
      <c r="A47" s="55" t="s">
        <v>139</v>
      </c>
      <c r="B47" s="56" t="s">
        <v>140</v>
      </c>
      <c r="C47" s="84">
        <v>1280</v>
      </c>
      <c r="D47" s="84">
        <v>1280</v>
      </c>
      <c r="E47" s="84">
        <v>1355.28</v>
      </c>
      <c r="F47" s="84"/>
    </row>
    <row r="48" spans="1:6" x14ac:dyDescent="0.2">
      <c r="A48" s="55" t="s">
        <v>141</v>
      </c>
      <c r="B48" s="56" t="s">
        <v>142</v>
      </c>
      <c r="C48" s="84">
        <v>90</v>
      </c>
      <c r="D48" s="84">
        <v>90</v>
      </c>
      <c r="E48" s="84">
        <v>236</v>
      </c>
      <c r="F48" s="84"/>
    </row>
    <row r="49" spans="1:6" x14ac:dyDescent="0.2">
      <c r="A49" s="55" t="s">
        <v>143</v>
      </c>
      <c r="B49" s="56" t="s">
        <v>144</v>
      </c>
      <c r="C49" s="84">
        <v>1000</v>
      </c>
      <c r="D49" s="84">
        <v>1000</v>
      </c>
      <c r="E49" s="84">
        <v>0</v>
      </c>
      <c r="F49" s="84"/>
    </row>
    <row r="50" spans="1:6" x14ac:dyDescent="0.2">
      <c r="A50" s="55" t="s">
        <v>145</v>
      </c>
      <c r="B50" s="56" t="s">
        <v>138</v>
      </c>
      <c r="C50" s="84">
        <v>1000</v>
      </c>
      <c r="D50" s="84">
        <v>1000</v>
      </c>
      <c r="E50" s="84">
        <v>838.15</v>
      </c>
      <c r="F50" s="84"/>
    </row>
    <row r="51" spans="1:6" x14ac:dyDescent="0.2">
      <c r="A51" s="51" t="s">
        <v>146</v>
      </c>
      <c r="B51" s="52" t="s">
        <v>147</v>
      </c>
      <c r="C51" s="82">
        <f>C52+C54</f>
        <v>910</v>
      </c>
      <c r="D51" s="82">
        <f>D52+D54</f>
        <v>1260</v>
      </c>
      <c r="E51" s="82">
        <f>E52+E54</f>
        <v>1217.52</v>
      </c>
      <c r="F51" s="81">
        <f>(E51*100)/D51</f>
        <v>96.628571428571433</v>
      </c>
    </row>
    <row r="52" spans="1:6" x14ac:dyDescent="0.2">
      <c r="A52" s="53" t="s">
        <v>148</v>
      </c>
      <c r="B52" s="54" t="s">
        <v>149</v>
      </c>
      <c r="C52" s="83">
        <f>C53</f>
        <v>800</v>
      </c>
      <c r="D52" s="83">
        <f>D53</f>
        <v>750</v>
      </c>
      <c r="E52" s="83">
        <f>E53</f>
        <v>725.01</v>
      </c>
      <c r="F52" s="83">
        <f>(E52*100)/D52</f>
        <v>96.668000000000006</v>
      </c>
    </row>
    <row r="53" spans="1:6" ht="25.5" x14ac:dyDescent="0.2">
      <c r="A53" s="55" t="s">
        <v>150</v>
      </c>
      <c r="B53" s="56" t="s">
        <v>151</v>
      </c>
      <c r="C53" s="84">
        <v>800</v>
      </c>
      <c r="D53" s="84">
        <v>750</v>
      </c>
      <c r="E53" s="84">
        <v>725.01</v>
      </c>
      <c r="F53" s="84"/>
    </row>
    <row r="54" spans="1:6" x14ac:dyDescent="0.2">
      <c r="A54" s="53" t="s">
        <v>152</v>
      </c>
      <c r="B54" s="54" t="s">
        <v>153</v>
      </c>
      <c r="C54" s="83">
        <f>C55</f>
        <v>110</v>
      </c>
      <c r="D54" s="83">
        <f>D55</f>
        <v>510</v>
      </c>
      <c r="E54" s="83">
        <f>E55</f>
        <v>492.51</v>
      </c>
      <c r="F54" s="83">
        <f>(E54*100)/D54</f>
        <v>96.570588235294125</v>
      </c>
    </row>
    <row r="55" spans="1:6" x14ac:dyDescent="0.2">
      <c r="A55" s="55" t="s">
        <v>154</v>
      </c>
      <c r="B55" s="56" t="s">
        <v>155</v>
      </c>
      <c r="C55" s="84">
        <v>110</v>
      </c>
      <c r="D55" s="84">
        <v>510</v>
      </c>
      <c r="E55" s="84">
        <v>492.51</v>
      </c>
      <c r="F55" s="84"/>
    </row>
    <row r="56" spans="1:6" x14ac:dyDescent="0.2">
      <c r="A56" s="49" t="s">
        <v>156</v>
      </c>
      <c r="B56" s="50" t="s">
        <v>157</v>
      </c>
      <c r="C56" s="80">
        <f t="shared" ref="C56:E58" si="0">C57</f>
        <v>9800</v>
      </c>
      <c r="D56" s="80">
        <f t="shared" si="0"/>
        <v>9100</v>
      </c>
      <c r="E56" s="80">
        <f t="shared" si="0"/>
        <v>9092.7900000000009</v>
      </c>
      <c r="F56" s="81">
        <f>(E56*100)/D56</f>
        <v>99.920769230769224</v>
      </c>
    </row>
    <row r="57" spans="1:6" x14ac:dyDescent="0.2">
      <c r="A57" s="51" t="s">
        <v>158</v>
      </c>
      <c r="B57" s="52" t="s">
        <v>159</v>
      </c>
      <c r="C57" s="82">
        <f t="shared" si="0"/>
        <v>9800</v>
      </c>
      <c r="D57" s="82">
        <f t="shared" si="0"/>
        <v>9100</v>
      </c>
      <c r="E57" s="82">
        <f t="shared" si="0"/>
        <v>9092.7900000000009</v>
      </c>
      <c r="F57" s="81">
        <f>(E57*100)/D57</f>
        <v>99.920769230769224</v>
      </c>
    </row>
    <row r="58" spans="1:6" x14ac:dyDescent="0.2">
      <c r="A58" s="53" t="s">
        <v>164</v>
      </c>
      <c r="B58" s="54" t="s">
        <v>165</v>
      </c>
      <c r="C58" s="83">
        <f t="shared" si="0"/>
        <v>9800</v>
      </c>
      <c r="D58" s="83">
        <f t="shared" si="0"/>
        <v>9100</v>
      </c>
      <c r="E58" s="83">
        <f t="shared" si="0"/>
        <v>9092.7900000000009</v>
      </c>
      <c r="F58" s="83">
        <f>(E58*100)/D58</f>
        <v>99.920769230769224</v>
      </c>
    </row>
    <row r="59" spans="1:6" x14ac:dyDescent="0.2">
      <c r="A59" s="55" t="s">
        <v>166</v>
      </c>
      <c r="B59" s="56" t="s">
        <v>167</v>
      </c>
      <c r="C59" s="84">
        <v>9800</v>
      </c>
      <c r="D59" s="84">
        <v>9100</v>
      </c>
      <c r="E59" s="84">
        <v>9092.7900000000009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1562710</v>
      </c>
      <c r="D60" s="80">
        <f t="shared" si="1"/>
        <v>1918022.16</v>
      </c>
      <c r="E60" s="80">
        <f t="shared" si="1"/>
        <v>1917597.87</v>
      </c>
      <c r="F60" s="81">
        <f>(E60*100)/D60</f>
        <v>99.977878774872977</v>
      </c>
    </row>
    <row r="61" spans="1:6" x14ac:dyDescent="0.2">
      <c r="A61" s="51" t="s">
        <v>64</v>
      </c>
      <c r="B61" s="52" t="s">
        <v>65</v>
      </c>
      <c r="C61" s="82">
        <f t="shared" si="1"/>
        <v>1562710</v>
      </c>
      <c r="D61" s="82">
        <f t="shared" si="1"/>
        <v>1918022.16</v>
      </c>
      <c r="E61" s="82">
        <f t="shared" si="1"/>
        <v>1917597.87</v>
      </c>
      <c r="F61" s="81">
        <f>(E61*100)/D61</f>
        <v>99.977878774872977</v>
      </c>
    </row>
    <row r="62" spans="1:6" ht="25.5" x14ac:dyDescent="0.2">
      <c r="A62" s="53" t="s">
        <v>66</v>
      </c>
      <c r="B62" s="54" t="s">
        <v>67</v>
      </c>
      <c r="C62" s="83">
        <f>C63+C64</f>
        <v>1562710</v>
      </c>
      <c r="D62" s="83">
        <f>D63+D64</f>
        <v>1918022.16</v>
      </c>
      <c r="E62" s="83">
        <f>E63+E64</f>
        <v>1917597.87</v>
      </c>
      <c r="F62" s="83">
        <f>(E62*100)/D62</f>
        <v>99.977878774872977</v>
      </c>
    </row>
    <row r="63" spans="1:6" x14ac:dyDescent="0.2">
      <c r="A63" s="55" t="s">
        <v>68</v>
      </c>
      <c r="B63" s="56" t="s">
        <v>69</v>
      </c>
      <c r="C63" s="84">
        <v>1552910</v>
      </c>
      <c r="D63" s="84">
        <v>1908922.16</v>
      </c>
      <c r="E63" s="84">
        <v>1908505.08</v>
      </c>
      <c r="F63" s="84"/>
    </row>
    <row r="64" spans="1:6" ht="25.5" x14ac:dyDescent="0.2">
      <c r="A64" s="55" t="s">
        <v>70</v>
      </c>
      <c r="B64" s="56" t="s">
        <v>71</v>
      </c>
      <c r="C64" s="84">
        <v>9800</v>
      </c>
      <c r="D64" s="84">
        <v>9100</v>
      </c>
      <c r="E64" s="84">
        <v>9092.7900000000009</v>
      </c>
      <c r="F64" s="84"/>
    </row>
    <row r="65" spans="1:6" x14ac:dyDescent="0.2">
      <c r="A65" s="48" t="s">
        <v>74</v>
      </c>
      <c r="B65" s="48" t="s">
        <v>188</v>
      </c>
      <c r="C65" s="78">
        <f t="shared" ref="C65:E68" si="2">C66</f>
        <v>800</v>
      </c>
      <c r="D65" s="78">
        <f t="shared" si="2"/>
        <v>0</v>
      </c>
      <c r="E65" s="78">
        <f t="shared" si="2"/>
        <v>344.99</v>
      </c>
      <c r="F65" s="79" t="e">
        <f>(E65*100)/D65</f>
        <v>#DIV/0!</v>
      </c>
    </row>
    <row r="66" spans="1:6" x14ac:dyDescent="0.2">
      <c r="A66" s="49" t="s">
        <v>72</v>
      </c>
      <c r="B66" s="50" t="s">
        <v>73</v>
      </c>
      <c r="C66" s="80">
        <f t="shared" si="2"/>
        <v>800</v>
      </c>
      <c r="D66" s="80">
        <f t="shared" si="2"/>
        <v>0</v>
      </c>
      <c r="E66" s="80">
        <f t="shared" si="2"/>
        <v>344.99</v>
      </c>
      <c r="F66" s="81" t="e">
        <f>(E66*100)/D66</f>
        <v>#DIV/0!</v>
      </c>
    </row>
    <row r="67" spans="1:6" x14ac:dyDescent="0.2">
      <c r="A67" s="51" t="s">
        <v>89</v>
      </c>
      <c r="B67" s="52" t="s">
        <v>90</v>
      </c>
      <c r="C67" s="82">
        <f t="shared" si="2"/>
        <v>800</v>
      </c>
      <c r="D67" s="82">
        <f t="shared" si="2"/>
        <v>0</v>
      </c>
      <c r="E67" s="82">
        <f t="shared" si="2"/>
        <v>344.99</v>
      </c>
      <c r="F67" s="81" t="e">
        <f>(E67*100)/D67</f>
        <v>#DIV/0!</v>
      </c>
    </row>
    <row r="68" spans="1:6" x14ac:dyDescent="0.2">
      <c r="A68" s="53" t="s">
        <v>101</v>
      </c>
      <c r="B68" s="54" t="s">
        <v>102</v>
      </c>
      <c r="C68" s="83">
        <f t="shared" si="2"/>
        <v>800</v>
      </c>
      <c r="D68" s="83">
        <f t="shared" si="2"/>
        <v>0</v>
      </c>
      <c r="E68" s="83">
        <f t="shared" si="2"/>
        <v>344.99</v>
      </c>
      <c r="F68" s="83" t="e">
        <f>(E68*100)/D68</f>
        <v>#DIV/0!</v>
      </c>
    </row>
    <row r="69" spans="1:6" x14ac:dyDescent="0.2">
      <c r="A69" s="55" t="s">
        <v>103</v>
      </c>
      <c r="B69" s="56" t="s">
        <v>104</v>
      </c>
      <c r="C69" s="84">
        <v>800</v>
      </c>
      <c r="D69" s="84">
        <v>0</v>
      </c>
      <c r="E69" s="84">
        <v>344.99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800</v>
      </c>
      <c r="D70" s="80">
        <f t="shared" si="3"/>
        <v>0</v>
      </c>
      <c r="E70" s="80">
        <f t="shared" si="3"/>
        <v>346.29</v>
      </c>
      <c r="F70" s="81" t="e">
        <f>(E70*100)/D70</f>
        <v>#DIV/0!</v>
      </c>
    </row>
    <row r="71" spans="1:6" x14ac:dyDescent="0.2">
      <c r="A71" s="51" t="s">
        <v>58</v>
      </c>
      <c r="B71" s="52" t="s">
        <v>59</v>
      </c>
      <c r="C71" s="82">
        <f t="shared" si="3"/>
        <v>800</v>
      </c>
      <c r="D71" s="82">
        <f t="shared" si="3"/>
        <v>0</v>
      </c>
      <c r="E71" s="82">
        <f t="shared" si="3"/>
        <v>346.29</v>
      </c>
      <c r="F71" s="81" t="e">
        <f>(E71*100)/D71</f>
        <v>#DIV/0!</v>
      </c>
    </row>
    <row r="72" spans="1:6" x14ac:dyDescent="0.2">
      <c r="A72" s="53" t="s">
        <v>60</v>
      </c>
      <c r="B72" s="54" t="s">
        <v>61</v>
      </c>
      <c r="C72" s="83">
        <f t="shared" si="3"/>
        <v>800</v>
      </c>
      <c r="D72" s="83">
        <f t="shared" si="3"/>
        <v>0</v>
      </c>
      <c r="E72" s="83">
        <f t="shared" si="3"/>
        <v>346.29</v>
      </c>
      <c r="F72" s="83" t="e">
        <f>(E72*100)/D72</f>
        <v>#DIV/0!</v>
      </c>
    </row>
    <row r="73" spans="1:6" x14ac:dyDescent="0.2">
      <c r="A73" s="55" t="s">
        <v>62</v>
      </c>
      <c r="B73" s="56" t="s">
        <v>63</v>
      </c>
      <c r="C73" s="84">
        <v>800</v>
      </c>
      <c r="D73" s="84">
        <v>0</v>
      </c>
      <c r="E73" s="84">
        <v>346.29</v>
      </c>
      <c r="F73" s="84"/>
    </row>
    <row r="74" spans="1:6" x14ac:dyDescent="0.2">
      <c r="A74" s="48" t="s">
        <v>181</v>
      </c>
      <c r="B74" s="48" t="s">
        <v>189</v>
      </c>
      <c r="C74" s="78"/>
      <c r="D74" s="78"/>
      <c r="E74" s="78"/>
      <c r="F74" s="79" t="e">
        <f>(E74*100)/D74</f>
        <v>#DIV/0!</v>
      </c>
    </row>
    <row r="75" spans="1:6" x14ac:dyDescent="0.2">
      <c r="A75" s="49" t="s">
        <v>50</v>
      </c>
      <c r="B75" s="50" t="s">
        <v>51</v>
      </c>
      <c r="C75" s="80">
        <f t="shared" ref="C75:E77" si="4">C76</f>
        <v>0</v>
      </c>
      <c r="D75" s="80">
        <f t="shared" si="4"/>
        <v>0</v>
      </c>
      <c r="E75" s="80">
        <f t="shared" si="4"/>
        <v>0</v>
      </c>
      <c r="F75" s="81" t="e">
        <f>(E75*100)/D75</f>
        <v>#DIV/0!</v>
      </c>
    </row>
    <row r="76" spans="1:6" x14ac:dyDescent="0.2">
      <c r="A76" s="51" t="s">
        <v>52</v>
      </c>
      <c r="B76" s="52" t="s">
        <v>53</v>
      </c>
      <c r="C76" s="82">
        <f t="shared" si="4"/>
        <v>0</v>
      </c>
      <c r="D76" s="82">
        <f t="shared" si="4"/>
        <v>0</v>
      </c>
      <c r="E76" s="82">
        <f t="shared" si="4"/>
        <v>0</v>
      </c>
      <c r="F76" s="81" t="e">
        <f>(E76*100)/D76</f>
        <v>#DIV/0!</v>
      </c>
    </row>
    <row r="77" spans="1:6" x14ac:dyDescent="0.2">
      <c r="A77" s="53" t="s">
        <v>54</v>
      </c>
      <c r="B77" s="54" t="s">
        <v>55</v>
      </c>
      <c r="C77" s="83">
        <f t="shared" si="4"/>
        <v>0</v>
      </c>
      <c r="D77" s="83">
        <f t="shared" si="4"/>
        <v>0</v>
      </c>
      <c r="E77" s="83">
        <f t="shared" si="4"/>
        <v>0</v>
      </c>
      <c r="F77" s="83" t="e">
        <f>(E77*100)/D77</f>
        <v>#DIV/0!</v>
      </c>
    </row>
    <row r="78" spans="1:6" x14ac:dyDescent="0.2">
      <c r="A78" s="55" t="s">
        <v>56</v>
      </c>
      <c r="B78" s="56" t="s">
        <v>57</v>
      </c>
      <c r="C78" s="84">
        <v>0</v>
      </c>
      <c r="D78" s="84">
        <v>0</v>
      </c>
      <c r="E78" s="84">
        <v>0</v>
      </c>
      <c r="F78" s="84"/>
    </row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</sheetData>
  <protectedRanges>
    <protectedRange sqref="A15" name="Raspon1"/>
  </protectedRanges>
  <pageMargins left="0.25" right="0.25" top="0.75" bottom="0.75" header="0.3" footer="0.3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Helena Štrkalj</cp:lastModifiedBy>
  <cp:lastPrinted>2025-03-24T11:17:56Z</cp:lastPrinted>
  <dcterms:created xsi:type="dcterms:W3CDTF">2022-08-12T12:51:27Z</dcterms:created>
  <dcterms:modified xsi:type="dcterms:W3CDTF">2025-03-24T11:32:10Z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