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3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rashoda'!$B$1:$L$157</definedName>
    <definedName name="_xlnm.Print_Area" localSheetId="6">'Posebni dio'!$A$1:$F$97</definedName>
    <definedName name="_xlnm.Print_Area" localSheetId="0">SAŽETAK!$B$1:$L$35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111" i="3" l="1"/>
  <c r="I111" i="3"/>
  <c r="H111" i="3"/>
  <c r="G111" i="3"/>
  <c r="E96" i="12" l="1"/>
  <c r="F96" i="12" s="1"/>
  <c r="D96" i="12"/>
  <c r="C96" i="12"/>
  <c r="C95" i="12" s="1"/>
  <c r="C94" i="12" s="1"/>
  <c r="C93" i="12" s="1"/>
  <c r="C9" i="12" s="1"/>
  <c r="E95" i="12"/>
  <c r="F95" i="12" s="1"/>
  <c r="D95" i="12"/>
  <c r="D94" i="12"/>
  <c r="D93" i="12" s="1"/>
  <c r="D9" i="12" s="1"/>
  <c r="E89" i="12"/>
  <c r="F89" i="12" s="1"/>
  <c r="D89" i="12"/>
  <c r="C89" i="12"/>
  <c r="C88" i="12" s="1"/>
  <c r="C87" i="12" s="1"/>
  <c r="E88" i="12"/>
  <c r="F88" i="12" s="1"/>
  <c r="D88" i="12"/>
  <c r="D87" i="12"/>
  <c r="E85" i="12"/>
  <c r="D85" i="12"/>
  <c r="C85" i="12"/>
  <c r="C77" i="12" s="1"/>
  <c r="C76" i="12" s="1"/>
  <c r="C75" i="12" s="1"/>
  <c r="C8" i="12" s="1"/>
  <c r="E82" i="12"/>
  <c r="F82" i="12" s="1"/>
  <c r="D82" i="12"/>
  <c r="C82" i="12"/>
  <c r="E78" i="12"/>
  <c r="E77" i="12" s="1"/>
  <c r="E76" i="12" s="1"/>
  <c r="D78" i="12"/>
  <c r="C78" i="12"/>
  <c r="E73" i="12"/>
  <c r="F73" i="12" s="1"/>
  <c r="D73" i="12"/>
  <c r="C73" i="12"/>
  <c r="D72" i="12"/>
  <c r="C72" i="12"/>
  <c r="F71" i="12"/>
  <c r="E70" i="12"/>
  <c r="D70" i="12"/>
  <c r="C70" i="12"/>
  <c r="E66" i="12"/>
  <c r="D66" i="12"/>
  <c r="C66" i="12"/>
  <c r="E61" i="12"/>
  <c r="D61" i="12"/>
  <c r="D58" i="12" s="1"/>
  <c r="C61" i="12"/>
  <c r="E59" i="12"/>
  <c r="F59" i="12" s="1"/>
  <c r="D59" i="12"/>
  <c r="C59" i="12"/>
  <c r="E58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F21" i="12" s="1"/>
  <c r="D21" i="12"/>
  <c r="C21" i="12"/>
  <c r="E19" i="12"/>
  <c r="D19" i="12"/>
  <c r="C19" i="12"/>
  <c r="E16" i="12"/>
  <c r="D16" i="12"/>
  <c r="D15" i="12" s="1"/>
  <c r="C16" i="12"/>
  <c r="C15" i="12" s="1"/>
  <c r="F16" i="12" l="1"/>
  <c r="C58" i="12"/>
  <c r="D65" i="12"/>
  <c r="F70" i="12"/>
  <c r="E72" i="12"/>
  <c r="F72" i="12" s="1"/>
  <c r="E87" i="12"/>
  <c r="F87" i="12" s="1"/>
  <c r="E94" i="12"/>
  <c r="E15" i="12"/>
  <c r="F15" i="12" s="1"/>
  <c r="F61" i="12"/>
  <c r="F85" i="12"/>
  <c r="E75" i="12"/>
  <c r="E8" i="12" s="1"/>
  <c r="F8" i="12" s="1"/>
  <c r="E65" i="12"/>
  <c r="E64" i="12" s="1"/>
  <c r="C65" i="12"/>
  <c r="C64" i="12" s="1"/>
  <c r="D77" i="12"/>
  <c r="D76" i="12" s="1"/>
  <c r="D75" i="12" s="1"/>
  <c r="D8" i="12" s="1"/>
  <c r="E25" i="12"/>
  <c r="F77" i="12"/>
  <c r="F76" i="12"/>
  <c r="F78" i="12"/>
  <c r="F66" i="12"/>
  <c r="D64" i="12"/>
  <c r="F58" i="12"/>
  <c r="F50" i="12"/>
  <c r="F48" i="12"/>
  <c r="F38" i="12"/>
  <c r="C25" i="12"/>
  <c r="C14" i="12" s="1"/>
  <c r="C13" i="12" s="1"/>
  <c r="C7" i="12" s="1"/>
  <c r="D25" i="12"/>
  <c r="D14" i="12" s="1"/>
  <c r="F31" i="12"/>
  <c r="F25" i="12"/>
  <c r="F26" i="12"/>
  <c r="F19" i="12"/>
  <c r="F64" i="12" l="1"/>
  <c r="F94" i="12"/>
  <c r="E93" i="12"/>
  <c r="F75" i="12"/>
  <c r="E14" i="12"/>
  <c r="E13" i="12" s="1"/>
  <c r="E7" i="12" s="1"/>
  <c r="F14" i="12"/>
  <c r="F65" i="12"/>
  <c r="D13" i="12"/>
  <c r="D7" i="12" s="1"/>
  <c r="F7" i="12" s="1"/>
  <c r="K74" i="3"/>
  <c r="K48" i="3"/>
  <c r="K39" i="3"/>
  <c r="K36" i="3"/>
  <c r="K27" i="3"/>
  <c r="K24" i="3"/>
  <c r="G12" i="3"/>
  <c r="H86" i="3"/>
  <c r="H85" i="3" s="1"/>
  <c r="H84" i="3" s="1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L74" i="3" s="1"/>
  <c r="J74" i="3"/>
  <c r="G74" i="3"/>
  <c r="H71" i="3"/>
  <c r="H70" i="3" s="1"/>
  <c r="I71" i="3"/>
  <c r="I70" i="3" s="1"/>
  <c r="J71" i="3"/>
  <c r="L71" i="3" s="1"/>
  <c r="G71" i="3"/>
  <c r="K71" i="3" s="1"/>
  <c r="H62" i="3"/>
  <c r="I62" i="3"/>
  <c r="J62" i="3"/>
  <c r="K62" i="3" s="1"/>
  <c r="G62" i="3"/>
  <c r="H57" i="3"/>
  <c r="H56" i="3" s="1"/>
  <c r="I57" i="3"/>
  <c r="I56" i="3" s="1"/>
  <c r="J57" i="3"/>
  <c r="J56" i="3" s="1"/>
  <c r="G57" i="3"/>
  <c r="G56" i="3" s="1"/>
  <c r="H48" i="3"/>
  <c r="H47" i="3" s="1"/>
  <c r="I48" i="3"/>
  <c r="I47" i="3" s="1"/>
  <c r="J48" i="3"/>
  <c r="L48" i="3" s="1"/>
  <c r="G48" i="3"/>
  <c r="G47" i="3" s="1"/>
  <c r="H42" i="3"/>
  <c r="I42" i="3"/>
  <c r="L42" i="3" s="1"/>
  <c r="J42" i="3"/>
  <c r="K42" i="3" s="1"/>
  <c r="G42" i="3"/>
  <c r="H39" i="3"/>
  <c r="I39" i="3"/>
  <c r="L39" i="3" s="1"/>
  <c r="J39" i="3"/>
  <c r="G39" i="3"/>
  <c r="H36" i="3"/>
  <c r="I36" i="3"/>
  <c r="J36" i="3"/>
  <c r="L36" i="3" s="1"/>
  <c r="G36" i="3"/>
  <c r="H33" i="3"/>
  <c r="I33" i="3"/>
  <c r="J33" i="3"/>
  <c r="K33" i="3" s="1"/>
  <c r="G33" i="3"/>
  <c r="H30" i="3"/>
  <c r="I30" i="3"/>
  <c r="L30" i="3" s="1"/>
  <c r="J30" i="3"/>
  <c r="K30" i="3" s="1"/>
  <c r="G30" i="3"/>
  <c r="H27" i="3"/>
  <c r="I27" i="3"/>
  <c r="L27" i="3" s="1"/>
  <c r="J27" i="3"/>
  <c r="G27" i="3"/>
  <c r="H24" i="3"/>
  <c r="I24" i="3"/>
  <c r="J24" i="3"/>
  <c r="L24" i="3" s="1"/>
  <c r="G24" i="3"/>
  <c r="H19" i="3"/>
  <c r="I19" i="3"/>
  <c r="J19" i="3"/>
  <c r="K19" i="3" s="1"/>
  <c r="G19" i="3"/>
  <c r="H16" i="3"/>
  <c r="H15" i="3" s="1"/>
  <c r="I16" i="3"/>
  <c r="L16" i="3" s="1"/>
  <c r="J16" i="3"/>
  <c r="J15" i="3" s="1"/>
  <c r="G16" i="3"/>
  <c r="G15" i="3" s="1"/>
  <c r="H12" i="3"/>
  <c r="I12" i="3"/>
  <c r="H13" i="3"/>
  <c r="I13" i="3"/>
  <c r="J13" i="3"/>
  <c r="L13" i="3" s="1"/>
  <c r="G13" i="3"/>
  <c r="K56" i="3" l="1"/>
  <c r="L56" i="3"/>
  <c r="K15" i="3"/>
  <c r="L15" i="3"/>
  <c r="K13" i="3"/>
  <c r="L57" i="3"/>
  <c r="F93" i="12"/>
  <c r="E9" i="12"/>
  <c r="F9" i="12" s="1"/>
  <c r="J70" i="3"/>
  <c r="K16" i="3"/>
  <c r="K57" i="3"/>
  <c r="L19" i="3"/>
  <c r="L33" i="3"/>
  <c r="L62" i="3"/>
  <c r="I15" i="3"/>
  <c r="J85" i="3"/>
  <c r="J12" i="3"/>
  <c r="J47" i="3"/>
  <c r="K86" i="3"/>
  <c r="F13" i="12"/>
  <c r="L80" i="3"/>
  <c r="K79" i="3"/>
  <c r="L70" i="3"/>
  <c r="I79" i="3"/>
  <c r="L79" i="3" s="1"/>
  <c r="H11" i="3"/>
  <c r="H10" i="3" s="1"/>
  <c r="I11" i="3"/>
  <c r="K80" i="3"/>
  <c r="G70" i="3"/>
  <c r="J156" i="3"/>
  <c r="I156" i="3"/>
  <c r="H156" i="3"/>
  <c r="G156" i="3"/>
  <c r="J155" i="3"/>
  <c r="K155" i="3" s="1"/>
  <c r="I155" i="3"/>
  <c r="H155" i="3"/>
  <c r="G155" i="3"/>
  <c r="J153" i="3"/>
  <c r="K153" i="3" s="1"/>
  <c r="I153" i="3"/>
  <c r="H153" i="3"/>
  <c r="G153" i="3"/>
  <c r="J146" i="3"/>
  <c r="I146" i="3"/>
  <c r="L146" i="3" s="1"/>
  <c r="H146" i="3"/>
  <c r="H145" i="3" s="1"/>
  <c r="H144" i="3" s="1"/>
  <c r="G146" i="3"/>
  <c r="G145" i="3" s="1"/>
  <c r="G144" i="3" s="1"/>
  <c r="J145" i="3"/>
  <c r="J140" i="3"/>
  <c r="L140" i="3" s="1"/>
  <c r="I140" i="3"/>
  <c r="H140" i="3"/>
  <c r="G140" i="3"/>
  <c r="J138" i="3"/>
  <c r="I138" i="3"/>
  <c r="H138" i="3"/>
  <c r="H137" i="3" s="1"/>
  <c r="G138" i="3"/>
  <c r="J137" i="3"/>
  <c r="I137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I95" i="3"/>
  <c r="I94" i="3" s="1"/>
  <c r="H95" i="3"/>
  <c r="H94" i="3" s="1"/>
  <c r="G95" i="3"/>
  <c r="J94" i="3"/>
  <c r="H104" i="3" l="1"/>
  <c r="H93" i="3" s="1"/>
  <c r="H92" i="3" s="1"/>
  <c r="L110" i="3"/>
  <c r="L127" i="3"/>
  <c r="L145" i="3"/>
  <c r="L155" i="3"/>
  <c r="K47" i="3"/>
  <c r="L47" i="3"/>
  <c r="L85" i="3"/>
  <c r="K85" i="3"/>
  <c r="J84" i="3"/>
  <c r="I145" i="3"/>
  <c r="I144" i="3" s="1"/>
  <c r="L99" i="3"/>
  <c r="K156" i="3"/>
  <c r="L156" i="3" s="1"/>
  <c r="J11" i="3"/>
  <c r="J10" i="3" s="1"/>
  <c r="L12" i="3"/>
  <c r="K12" i="3"/>
  <c r="K138" i="3"/>
  <c r="L138" i="3"/>
  <c r="K129" i="3"/>
  <c r="L129" i="3"/>
  <c r="K117" i="3"/>
  <c r="L117" i="3"/>
  <c r="L105" i="3"/>
  <c r="K101" i="3"/>
  <c r="L101" i="3"/>
  <c r="L95" i="3"/>
  <c r="L153" i="3"/>
  <c r="L137" i="3"/>
  <c r="I104" i="3"/>
  <c r="I93" i="3" s="1"/>
  <c r="I92" i="3" s="1"/>
  <c r="L94" i="3"/>
  <c r="G104" i="3"/>
  <c r="G94" i="3"/>
  <c r="K94" i="3" s="1"/>
  <c r="K95" i="3"/>
  <c r="L11" i="3"/>
  <c r="I10" i="3"/>
  <c r="L10" i="3" s="1"/>
  <c r="K70" i="3"/>
  <c r="G11" i="3"/>
  <c r="K105" i="3"/>
  <c r="K146" i="3"/>
  <c r="J104" i="3"/>
  <c r="K127" i="3"/>
  <c r="G137" i="3"/>
  <c r="K140" i="3"/>
  <c r="K145" i="3"/>
  <c r="K99" i="3"/>
  <c r="K110" i="3"/>
  <c r="J144" i="3"/>
  <c r="L84" i="3" l="1"/>
  <c r="K84" i="3"/>
  <c r="G93" i="3"/>
  <c r="G92" i="3" s="1"/>
  <c r="G10" i="3"/>
  <c r="K10" i="3" s="1"/>
  <c r="K11" i="3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G11" i="6"/>
  <c r="G10" i="6" s="1"/>
  <c r="G9" i="6" s="1"/>
  <c r="D35" i="10"/>
  <c r="E35" i="10"/>
  <c r="H35" i="10" s="1"/>
  <c r="F35" i="10"/>
  <c r="D31" i="10"/>
  <c r="E31" i="10"/>
  <c r="F31" i="10"/>
  <c r="H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H23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G10" i="10" s="1"/>
  <c r="C7" i="10"/>
  <c r="G7" i="10" l="1"/>
  <c r="G19" i="10"/>
  <c r="K14" i="6"/>
  <c r="H15" i="10"/>
  <c r="E22" i="10"/>
  <c r="K15" i="6"/>
  <c r="G31" i="10"/>
  <c r="K10" i="6"/>
  <c r="K16" i="6"/>
  <c r="L15" i="6"/>
  <c r="C22" i="10"/>
  <c r="L11" i="6"/>
  <c r="G28" i="10"/>
  <c r="F22" i="10"/>
  <c r="G35" i="10"/>
  <c r="K11" i="6"/>
  <c r="L10" i="6"/>
  <c r="L16" i="6"/>
  <c r="F6" i="10"/>
  <c r="E6" i="10"/>
  <c r="D6" i="10"/>
  <c r="C6" i="10"/>
  <c r="G22" i="10" l="1"/>
  <c r="H22" i="10"/>
  <c r="G6" i="10"/>
  <c r="H6" i="10"/>
  <c r="D11" i="8"/>
  <c r="E11" i="8"/>
  <c r="F11" i="8"/>
  <c r="H11" i="8" s="1"/>
  <c r="D7" i="8"/>
  <c r="D6" i="8" s="1"/>
  <c r="E7" i="8"/>
  <c r="F7" i="8"/>
  <c r="F6" i="8" s="1"/>
  <c r="C11" i="8"/>
  <c r="G11" i="8" s="1"/>
  <c r="C7" i="8"/>
  <c r="C6" i="8" s="1"/>
  <c r="H7" i="8" l="1"/>
  <c r="E6" i="8"/>
  <c r="H6" i="8" s="1"/>
  <c r="G6" i="8"/>
  <c r="G7" i="8"/>
  <c r="H28" i="5"/>
  <c r="D35" i="5"/>
  <c r="E35" i="5"/>
  <c r="F35" i="5"/>
  <c r="G35" i="5" s="1"/>
  <c r="D31" i="5"/>
  <c r="E31" i="5"/>
  <c r="F31" i="5"/>
  <c r="G31" i="5" s="1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D15" i="5"/>
  <c r="E15" i="5"/>
  <c r="F15" i="5"/>
  <c r="H15" i="5" s="1"/>
  <c r="D12" i="5"/>
  <c r="E12" i="5"/>
  <c r="F12" i="5"/>
  <c r="H12" i="5" s="1"/>
  <c r="D10" i="5"/>
  <c r="E10" i="5"/>
  <c r="F10" i="5"/>
  <c r="H10" i="5" s="1"/>
  <c r="D7" i="5"/>
  <c r="E7" i="5"/>
  <c r="F7" i="5"/>
  <c r="C19" i="5"/>
  <c r="C15" i="5"/>
  <c r="C12" i="5"/>
  <c r="G12" i="5" s="1"/>
  <c r="C10" i="5"/>
  <c r="C7" i="5"/>
  <c r="E22" i="5" l="1"/>
  <c r="D22" i="5"/>
  <c r="G28" i="5"/>
  <c r="H35" i="5"/>
  <c r="H31" i="5"/>
  <c r="F6" i="5"/>
  <c r="H19" i="5"/>
  <c r="G26" i="5"/>
  <c r="H26" i="5"/>
  <c r="H23" i="5"/>
  <c r="C22" i="5"/>
  <c r="G23" i="5"/>
  <c r="C6" i="5"/>
  <c r="E6" i="5"/>
  <c r="H6" i="5" s="1"/>
  <c r="G7" i="5"/>
  <c r="G15" i="5"/>
  <c r="F22" i="5"/>
  <c r="H22" i="5" s="1"/>
  <c r="D6" i="5"/>
  <c r="H7" i="5"/>
  <c r="G19" i="5"/>
  <c r="G10" i="5"/>
  <c r="G6" i="5" l="1"/>
  <c r="G22" i="5"/>
  <c r="H26" i="1"/>
  <c r="I26" i="1"/>
  <c r="J26" i="1"/>
  <c r="L26" i="1" s="1"/>
  <c r="G26" i="1"/>
  <c r="H23" i="1"/>
  <c r="I23" i="1"/>
  <c r="J23" i="1"/>
  <c r="G23" i="1"/>
  <c r="H15" i="1"/>
  <c r="I15" i="1"/>
  <c r="J15" i="1"/>
  <c r="G15" i="1"/>
  <c r="K15" i="1" s="1"/>
  <c r="H12" i="1"/>
  <c r="H16" i="1" s="1"/>
  <c r="I12" i="1"/>
  <c r="I16" i="1" s="1"/>
  <c r="J12" i="1"/>
  <c r="J16" i="1" s="1"/>
  <c r="G12" i="1"/>
  <c r="K27" i="1" l="1"/>
  <c r="L27" i="1"/>
  <c r="L23" i="1"/>
  <c r="L15" i="1"/>
  <c r="K26" i="1"/>
  <c r="K23" i="1"/>
  <c r="L16" i="1"/>
  <c r="L12" i="1"/>
  <c r="G16" i="1"/>
  <c r="K16" i="1" s="1"/>
  <c r="K12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<sst xmlns="http://schemas.openxmlformats.org/spreadsheetml/2006/main" count="511" uniqueCount="334">
  <si>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</si>
  <si>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</si>
  <si>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</si>
  <si>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</si>
  <si>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</si>
  <si>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</si>
  <si>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</si>
  <si>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</si>
  <si>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</si>
  <si>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</si>
  <si>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</si>
  <si>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</si>
  <si>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</si>
  <si>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</si>
  <si>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</si>
  <si>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</si>
  <si>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</si>
  <si>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</si>
  <si>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</si>
  <si>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</si>
  <si>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</si>
  <si>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</si>
  <si>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</si>
  <si>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</si>
  <si>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</si>
  <si>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</si>
  <si>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</si>
  <si>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</si>
  <si>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</si>
  <si>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</si>
  <si>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</si>
  <si>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</si>
  <si>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</si>
  <si>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</si>
  <si>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</si>
  <si>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</si>
  <si>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</si>
  <si>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</si>
  <si>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</si>
  <si>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</si>
  <si>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</si>
  <si>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</si>
  <si>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</si>
  <si>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</si>
  <si>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</si>
  <si>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</si>
  <si>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</si>
  <si>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</si>
  <si>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</si>
  <si>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</si>
  <si>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</si>
  <si>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</si>
  <si>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</si>
  <si>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</si>
  <si>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</si>
  <si>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</si>
  <si>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</si>
  <si>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</si>
  <si>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</si>
  <si>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</si>
  <si>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</si>
  <si>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</si>
  <si>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</si>
  <si>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</si>
  <si>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</si>
  <si>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</si>
  <si>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</si>
  <si>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</si>
  <si>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</si>
  <si>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</si>
  <si>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</si>
  <si>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</si>
  <si>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</si>
  <si>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</si>
  <si>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</si>
  <si>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</si>
  <si>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</si>
  <si>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</si>
  <si>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</si>
  <si>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</si>
  <si>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</si>
  <si>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</si>
  <si>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</si>
  <si>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</si>
  <si>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</si>
  <si>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</si>
  <si>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</si>
  <si>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</si>
  <si>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</si>
  <si>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</si>
  <si>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</si>
  <si>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</si>
  <si>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</si>
  <si>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</si>
  <si>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</si>
  <si>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</si>
  <si>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</si>
  <si>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</si>
  <si>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</si>
  <si>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</si>
  <si>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</si>
  <si>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</si>
  <si>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</si>
  <si>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</si>
  <si>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</si>
  <si>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</si>
  <si>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</si>
  <si>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</si>
  <si>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</si>
  <si>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</si>
  <si>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</si>
  <si>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</si>
  <si>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</si>
  <si>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</si>
  <si>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</si>
  <si>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</si>
  <si>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</si>
  <si>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</si>
  <si>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</si>
  <si>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</si>
  <si>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</si>
  <si>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</si>
  <si>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</si>
  <si>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</si>
  <si>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</si>
  <si>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</si>
  <si>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</si>
  <si>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</si>
  <si>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</si>
  <si>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</si>
  <si>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</si>
  <si>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</si>
  <si>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</si>
  <si>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</si>
  <si>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</si>
  <si>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</si>
  <si>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</si>
  <si>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</si>
  <si>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</si>
  <si>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</si>
  <si>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</si>
  <si>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</si>
  <si>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</si>
  <si>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</si>
  <si>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</si>
  <si>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</si>
  <si>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</si>
  <si>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</si>
  <si>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</si>
  <si>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</si>
  <si>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</si>
  <si>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</si>
  <si>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</si>
  <si>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</si>
  <si>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</si>
  <si>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</si>
  <si>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</si>
  <si>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</si>
  <si>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</si>
  <si>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</si>
  <si>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</si>
  <si>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</si>
  <si>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</si>
  <si>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</si>
  <si>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</si>
  <si>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</si>
  <si>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</si>
  <si>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</si>
  <si>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</si>
  <si>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</si>
  <si>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</si>
  <si>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</si>
  <si>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</si>
  <si>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</si>
  <si>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</si>
  <si>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</si>
  <si>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</si>
  <si>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</si>
  <si>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</si>
  <si>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</si>
  <si>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</si>
  <si>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</si>
  <si>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</si>
  <si>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</si>
  <si>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</si>
  <si>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</si>
  <si>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</si>
  <si>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</si>
  <si>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</si>
  <si>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</si>
  <si>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</si>
  <si>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</si>
  <si>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</si>
  <si>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</si>
  <si>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</si>
  <si>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</si>
  <si>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</si>
  <si>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</si>
  <si>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</si>
  <si>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</si>
  <si>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</si>
  <si>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</si>
  <si>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</si>
  <si>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</si>
  <si>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</si>
  <si>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</si>
  <si>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</si>
  <si>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</si>
  <si>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</si>
  <si>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</si>
  <si>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</si>
  <si>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</si>
  <si>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</si>
  <si>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</si>
  <si>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</si>
  <si>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</si>
  <si>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</si>
  <si>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</si>
  <si>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</si>
  <si>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</si>
  <si>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</si>
  <si>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</si>
  <si>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</si>
  <si>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</si>
  <si>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</si>
  <si>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</si>
  <si>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</si>
  <si>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</si>
  <si>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</si>
  <si>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</si>
  <si>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</si>
  <si>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</si>
  <si>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</si>
  <si>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</si>
  <si>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</si>
  <si>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</si>
  <si>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</si>
  <si>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</si>
  <si>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</si>
  <si>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</si>
  <si>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</si>
  <si>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</si>
  <si>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</si>
  <si>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</si>
  <si>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</si>
  <si>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</si>
  <si>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</si>
  <si>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</si>
  <si>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</si>
  <si>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</si>
  <si>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</si>
  <si>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</si>
  <si>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</si>
  <si>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</si>
  <si>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</si>
  <si>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</si>
  <si>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</si>
  <si>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</si>
  <si>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</si>
  <si>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</si>
  <si>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</si>
  <si>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</si>
  <si>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</si>
  <si>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</si>
  <si>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</si>
  <si>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</si>
  <si>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</si>
  <si>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</si>
  <si>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</si>
  <si>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</si>
  <si>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</si>
  <si>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</si>
  <si>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</si>
  <si>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</si>
  <si>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</si>
  <si>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</si>
  <si>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</si>
  <si>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</si>
  <si>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</si>
  <si>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</si>
  <si>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</si>
  <si>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</si>
  <si>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</si>
  <si>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</si>
  <si>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</si>
  <si>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</si>
  <si>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</si>
  <si>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</si>
  <si>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</si>
  <si>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</si>
  <si>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</si>
  <si>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</si>
  <si>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</si>
  <si>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</si>
  <si>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</si>
  <si>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</si>
  <si>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</si>
  <si>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</si>
  <si>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</si>
  <si>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</si>
  <si>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</si>
  <si>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</si>
  <si>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</si>
  <si>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</si>
  <si>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</si>
  <si>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</si>
  <si>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</si>
  <si>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</si>
  <si>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</si>
  <si>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</si>
  <si>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</si>
  <si>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</si>
  <si>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</si>
  <si>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</si>
  <si>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</si>
  <si>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</si>
  <si>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</si>
  <si>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</si>
  <si>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</si>
  <si>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</si>
  <si>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</si>
  <si>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</si>
  <si>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</si>
  <si>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</si>
  <si>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</si>
  <si>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</si>
  <si>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</si>
  <si>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</si>
  <si>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</si>
  <si>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</si>
  <si>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</si>
  <si>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</si>
  <si>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</si>
  <si>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4868 Općinsko državno odvjetništvo u Sisku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</si>
</sst>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zoomScaleNormal="100" workbookViewId="0">
      <selection activeCell="J29" sqref="J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5" t="s">
        <v>24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5" t="s">
        <v>10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5" t="s">
        <v>64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61" t="s">
        <v>79</v>
      </c>
      <c r="C7" s="161"/>
      <c r="D7" s="161"/>
      <c r="E7" s="161"/>
      <c r="F7" s="161"/>
      <c r="G7" s="5"/>
      <c r="H7" s="6"/>
      <c r="I7" s="6"/>
      <c r="J7" s="6"/>
      <c r="K7" s="35"/>
      <c r="L7" s="35"/>
    </row>
    <row r="8" spans="2:13" ht="25.5" x14ac:dyDescent="0.25">
      <c r="B8" s="155" t="s">
        <v>7</v>
      </c>
      <c r="C8" s="155"/>
      <c r="D8" s="155"/>
      <c r="E8" s="155"/>
      <c r="F8" s="155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56">
        <v>1</v>
      </c>
      <c r="C9" s="156"/>
      <c r="D9" s="156"/>
      <c r="E9" s="156"/>
      <c r="F9" s="157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51" t="s">
        <v>29</v>
      </c>
      <c r="C10" s="152"/>
      <c r="D10" s="152"/>
      <c r="E10" s="152"/>
      <c r="F10" s="153"/>
      <c r="G10" s="130">
        <v>589644.4</v>
      </c>
      <c r="H10" s="131">
        <v>1360706</v>
      </c>
      <c r="I10" s="131">
        <v>1360706</v>
      </c>
      <c r="J10" s="131">
        <v>664297.31000000006</v>
      </c>
      <c r="K10" s="131"/>
      <c r="L10" s="131"/>
    </row>
    <row r="11" spans="2:13" x14ac:dyDescent="0.25">
      <c r="B11" s="154" t="s">
        <v>28</v>
      </c>
      <c r="C11" s="153"/>
      <c r="D11" s="153"/>
      <c r="E11" s="153"/>
      <c r="F11" s="153"/>
      <c r="G11" s="130">
        <v>0</v>
      </c>
      <c r="H11" s="131">
        <v>0</v>
      </c>
      <c r="I11" s="131">
        <v>0</v>
      </c>
      <c r="J11" s="131">
        <v>0</v>
      </c>
      <c r="K11" s="131"/>
      <c r="L11" s="131"/>
    </row>
    <row r="12" spans="2:13" x14ac:dyDescent="0.25">
      <c r="B12" s="148" t="s">
        <v>0</v>
      </c>
      <c r="C12" s="149"/>
      <c r="D12" s="149"/>
      <c r="E12" s="149"/>
      <c r="F12" s="150"/>
      <c r="G12" s="132">
        <f>G10+G11</f>
        <v>589644.4</v>
      </c>
      <c r="H12" s="132">
        <f t="shared" ref="H12:J12" si="0">H10+H11</f>
        <v>1360706</v>
      </c>
      <c r="I12" s="132">
        <f t="shared" si="0"/>
        <v>1360706</v>
      </c>
      <c r="J12" s="132">
        <f t="shared" si="0"/>
        <v>664297.31000000006</v>
      </c>
      <c r="K12" s="133">
        <f>J12/G12*100</f>
        <v>112.66066632702693</v>
      </c>
      <c r="L12" s="133">
        <f>J12/I12*100</f>
        <v>48.820047093200152</v>
      </c>
    </row>
    <row r="13" spans="2:13" x14ac:dyDescent="0.25">
      <c r="B13" s="160" t="s">
        <v>30</v>
      </c>
      <c r="C13" s="152"/>
      <c r="D13" s="152"/>
      <c r="E13" s="152"/>
      <c r="F13" s="152"/>
      <c r="G13" s="134">
        <v>586079.06999999995</v>
      </c>
      <c r="H13" s="131">
        <v>1356410</v>
      </c>
      <c r="I13" s="131">
        <v>1356410</v>
      </c>
      <c r="J13" s="131">
        <v>662661.89</v>
      </c>
      <c r="K13" s="135"/>
      <c r="L13" s="135"/>
    </row>
    <row r="14" spans="2:13" x14ac:dyDescent="0.25">
      <c r="B14" s="154" t="s">
        <v>31</v>
      </c>
      <c r="C14" s="153"/>
      <c r="D14" s="153"/>
      <c r="E14" s="153"/>
      <c r="F14" s="153"/>
      <c r="G14" s="130">
        <v>3611.12</v>
      </c>
      <c r="H14" s="131">
        <v>4296</v>
      </c>
      <c r="I14" s="131">
        <v>4296</v>
      </c>
      <c r="J14" s="131">
        <v>1635.42</v>
      </c>
      <c r="K14" s="135"/>
      <c r="L14" s="135"/>
    </row>
    <row r="15" spans="2:13" x14ac:dyDescent="0.25">
      <c r="B15" s="21" t="s">
        <v>1</v>
      </c>
      <c r="C15" s="22"/>
      <c r="D15" s="22"/>
      <c r="E15" s="22"/>
      <c r="F15" s="22"/>
      <c r="G15" s="132">
        <f>G13+G14</f>
        <v>589690.18999999994</v>
      </c>
      <c r="H15" s="132">
        <f t="shared" ref="H15:J15" si="1">H13+H14</f>
        <v>1360706</v>
      </c>
      <c r="I15" s="132">
        <f t="shared" si="1"/>
        <v>1360706</v>
      </c>
      <c r="J15" s="132">
        <f t="shared" si="1"/>
        <v>664297.31000000006</v>
      </c>
      <c r="K15" s="133">
        <f>J15/G15*100</f>
        <v>112.6519181199199</v>
      </c>
      <c r="L15" s="133">
        <f>J15/I15*100</f>
        <v>48.820047093200152</v>
      </c>
    </row>
    <row r="16" spans="2:13" x14ac:dyDescent="0.25">
      <c r="B16" s="159" t="s">
        <v>2</v>
      </c>
      <c r="C16" s="149"/>
      <c r="D16" s="149"/>
      <c r="E16" s="149"/>
      <c r="F16" s="149"/>
      <c r="G16" s="136">
        <f>G12-G15</f>
        <v>-45.789999999920838</v>
      </c>
      <c r="H16" s="136">
        <f t="shared" ref="H16:J16" si="2">H12-H15</f>
        <v>0</v>
      </c>
      <c r="I16" s="136">
        <f t="shared" si="2"/>
        <v>0</v>
      </c>
      <c r="J16" s="136">
        <f t="shared" si="2"/>
        <v>0</v>
      </c>
      <c r="K16" s="133">
        <f>J16/G16*100</f>
        <v>0</v>
      </c>
      <c r="L16" s="133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1" t="s">
        <v>73</v>
      </c>
      <c r="C18" s="161"/>
      <c r="D18" s="161"/>
      <c r="E18" s="161"/>
      <c r="F18" s="161"/>
      <c r="G18" s="7"/>
      <c r="H18" s="7"/>
      <c r="I18" s="7"/>
      <c r="J18" s="7"/>
      <c r="K18" s="1"/>
      <c r="L18" s="1"/>
      <c r="M18" s="1"/>
    </row>
    <row r="19" spans="1:49" ht="25.5" x14ac:dyDescent="0.25">
      <c r="B19" s="155" t="s">
        <v>7</v>
      </c>
      <c r="C19" s="155"/>
      <c r="D19" s="155"/>
      <c r="E19" s="155"/>
      <c r="F19" s="155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2">
        <v>1</v>
      </c>
      <c r="C20" s="163"/>
      <c r="D20" s="163"/>
      <c r="E20" s="163"/>
      <c r="F20" s="163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51" t="s">
        <v>32</v>
      </c>
      <c r="C21" s="164"/>
      <c r="D21" s="164"/>
      <c r="E21" s="164"/>
      <c r="F21" s="164"/>
      <c r="G21" s="33"/>
      <c r="H21" s="20"/>
      <c r="I21" s="20"/>
      <c r="J21" s="20"/>
      <c r="K21" s="20"/>
      <c r="L21" s="20"/>
    </row>
    <row r="22" spans="1:49" x14ac:dyDescent="0.25">
      <c r="B22" s="151" t="s">
        <v>33</v>
      </c>
      <c r="C22" s="152"/>
      <c r="D22" s="152"/>
      <c r="E22" s="152"/>
      <c r="F22" s="152"/>
      <c r="G22" s="31"/>
      <c r="H22" s="20"/>
      <c r="I22" s="20"/>
      <c r="J22" s="20"/>
      <c r="K22" s="20"/>
      <c r="L22" s="20"/>
    </row>
    <row r="23" spans="1:49" ht="15" customHeight="1" x14ac:dyDescent="0.25">
      <c r="B23" s="165" t="s">
        <v>62</v>
      </c>
      <c r="C23" s="166"/>
      <c r="D23" s="166"/>
      <c r="E23" s="166"/>
      <c r="F23" s="167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51" t="s">
        <v>15</v>
      </c>
      <c r="C24" s="152"/>
      <c r="D24" s="152"/>
      <c r="E24" s="152"/>
      <c r="F24" s="152"/>
      <c r="G24" s="31">
        <v>45.79</v>
      </c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51" t="s">
        <v>72</v>
      </c>
      <c r="C25" s="152"/>
      <c r="D25" s="152"/>
      <c r="E25" s="152"/>
      <c r="F25" s="152"/>
      <c r="G25" s="31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65" t="s">
        <v>74</v>
      </c>
      <c r="C26" s="166"/>
      <c r="D26" s="166"/>
      <c r="E26" s="166"/>
      <c r="F26" s="167"/>
      <c r="G26" s="41">
        <f>G24+G25</f>
        <v>45.79</v>
      </c>
      <c r="H26" s="41">
        <f t="shared" ref="H26:J26" si="4">H24+H25</f>
        <v>0</v>
      </c>
      <c r="I26" s="41">
        <f t="shared" si="4"/>
        <v>0</v>
      </c>
      <c r="J26" s="41">
        <f t="shared" si="4"/>
        <v>0</v>
      </c>
      <c r="K26" s="42">
        <f>J26/G26*100</f>
        <v>0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58" t="s">
        <v>75</v>
      </c>
      <c r="C27" s="158"/>
      <c r="D27" s="158"/>
      <c r="E27" s="158"/>
      <c r="F27" s="158"/>
      <c r="G27" s="144">
        <f>G16+G26</f>
        <v>7.9161566191032762E-11</v>
      </c>
      <c r="H27" s="144">
        <f t="shared" ref="H27:J27" si="5">H16+H26</f>
        <v>0</v>
      </c>
      <c r="I27" s="144">
        <f t="shared" si="5"/>
        <v>0</v>
      </c>
      <c r="J27" s="144">
        <f t="shared" si="5"/>
        <v>0</v>
      </c>
      <c r="K27" s="42">
        <f>J27/G27*100</f>
        <v>0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6" t="s">
        <v>76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49" ht="15" customHeight="1" x14ac:dyDescent="0.25">
      <c r="B31" s="146" t="s">
        <v>77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49" ht="15" customHeight="1" x14ac:dyDescent="0.25">
      <c r="B32" s="146" t="s">
        <v>69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2:12" ht="36.75" customHeight="1" x14ac:dyDescent="0.25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2:12" ht="15" customHeight="1" x14ac:dyDescent="0.25">
      <c r="B34" s="147" t="s">
        <v>78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2:12" x14ac:dyDescent="0.2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Normal="100" workbookViewId="0">
      <selection activeCell="G10" sqref="G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5" t="s">
        <v>66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5" t="s">
        <v>46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8" t="s">
        <v>7</v>
      </c>
      <c r="C8" s="169"/>
      <c r="D8" s="169"/>
      <c r="E8" s="169"/>
      <c r="F8" s="170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71">
        <v>1</v>
      </c>
      <c r="C9" s="172"/>
      <c r="D9" s="172"/>
      <c r="E9" s="172"/>
      <c r="F9" s="173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7">
        <f>G11+G84</f>
        <v>589644.4</v>
      </c>
      <c r="H10" s="137">
        <f t="shared" ref="H10:J10" si="0">H11+H84</f>
        <v>1360706</v>
      </c>
      <c r="I10" s="137">
        <f t="shared" si="0"/>
        <v>1360706</v>
      </c>
      <c r="J10" s="137">
        <f t="shared" si="0"/>
        <v>664297.31000000006</v>
      </c>
      <c r="K10" s="138">
        <f>J10/G10*100</f>
        <v>112.66066632702693</v>
      </c>
      <c r="L10" s="138">
        <f>J10/I10*100</f>
        <v>48.820047093200152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9">
        <f>G12+G15+G47+G56+G70+G79</f>
        <v>589644.4</v>
      </c>
      <c r="H11" s="139">
        <f t="shared" ref="H11:J11" si="1">H12+H15+H47+H56+H70+H79+H84</f>
        <v>1360706</v>
      </c>
      <c r="I11" s="139">
        <f t="shared" si="1"/>
        <v>1360706</v>
      </c>
      <c r="J11" s="139">
        <f t="shared" si="1"/>
        <v>664297.31000000006</v>
      </c>
      <c r="K11" s="138">
        <f t="shared" ref="K11:K16" si="2">J11/G11*100</f>
        <v>112.66066632702693</v>
      </c>
      <c r="L11" s="138">
        <f t="shared" ref="L11:L16" si="3">J11/I11*100</f>
        <v>48.820047093200152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9">
        <f>G13</f>
        <v>0</v>
      </c>
      <c r="H12" s="139">
        <f t="shared" ref="H12:J12" si="4">H13</f>
        <v>0</v>
      </c>
      <c r="I12" s="139">
        <f t="shared" si="4"/>
        <v>0</v>
      </c>
      <c r="J12" s="139">
        <f t="shared" si="4"/>
        <v>0</v>
      </c>
      <c r="K12" s="138" t="e">
        <f t="shared" si="2"/>
        <v>#DIV/0!</v>
      </c>
      <c r="L12" s="138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40">
        <f>G14</f>
        <v>0</v>
      </c>
      <c r="H13" s="140">
        <f t="shared" ref="H13:J13" si="5">H14</f>
        <v>0</v>
      </c>
      <c r="I13" s="140">
        <f t="shared" si="5"/>
        <v>0</v>
      </c>
      <c r="J13" s="140">
        <f t="shared" si="5"/>
        <v>0</v>
      </c>
      <c r="K13" s="138" t="e">
        <f t="shared" si="2"/>
        <v>#DIV/0!</v>
      </c>
      <c r="L13" s="138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40"/>
      <c r="H14" s="140"/>
      <c r="I14" s="140"/>
      <c r="J14" s="140"/>
      <c r="K14" s="138"/>
      <c r="L14" s="138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7">
        <f>G16+G19+G24+G27+G30+G33+G36+G39+G42</f>
        <v>0</v>
      </c>
      <c r="H15" s="137">
        <f t="shared" ref="H15:J15" si="6">H16+H19+H24+H27+H30+H33+H36+H39+H42</f>
        <v>0</v>
      </c>
      <c r="I15" s="137">
        <f t="shared" si="6"/>
        <v>0</v>
      </c>
      <c r="J15" s="137">
        <f t="shared" si="6"/>
        <v>0</v>
      </c>
      <c r="K15" s="138" t="e">
        <f t="shared" si="2"/>
        <v>#DIV/0!</v>
      </c>
      <c r="L15" s="138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7">
        <f>G17+G18</f>
        <v>0</v>
      </c>
      <c r="H16" s="137">
        <f t="shared" ref="H16:J16" si="7">H17+H18</f>
        <v>0</v>
      </c>
      <c r="I16" s="137">
        <f t="shared" si="7"/>
        <v>0</v>
      </c>
      <c r="J16" s="137">
        <f t="shared" si="7"/>
        <v>0</v>
      </c>
      <c r="K16" s="138" t="e">
        <f t="shared" si="2"/>
        <v>#DIV/0!</v>
      </c>
      <c r="L16" s="138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7"/>
      <c r="H17" s="137"/>
      <c r="I17" s="137"/>
      <c r="J17" s="138"/>
      <c r="K17" s="138"/>
      <c r="L17" s="138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7"/>
      <c r="H18" s="137"/>
      <c r="I18" s="137"/>
      <c r="J18" s="138"/>
      <c r="K18" s="138"/>
      <c r="L18" s="138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37">
        <f>G20+G21+G22+G23</f>
        <v>0</v>
      </c>
      <c r="H19" s="137">
        <f t="shared" ref="H19:J19" si="8">H20+H21+H22+H23</f>
        <v>0</v>
      </c>
      <c r="I19" s="137">
        <f t="shared" si="8"/>
        <v>0</v>
      </c>
      <c r="J19" s="137">
        <f t="shared" si="8"/>
        <v>0</v>
      </c>
      <c r="K19" s="138" t="e">
        <f t="shared" ref="K19" si="9">J19/G19*100</f>
        <v>#DIV/0!</v>
      </c>
      <c r="L19" s="138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7"/>
      <c r="H20" s="137"/>
      <c r="I20" s="137"/>
      <c r="J20" s="138"/>
      <c r="K20" s="138"/>
      <c r="L20" s="138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7"/>
      <c r="H21" s="137"/>
      <c r="I21" s="137"/>
      <c r="J21" s="138"/>
      <c r="K21" s="138"/>
      <c r="L21" s="138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7"/>
      <c r="H22" s="137"/>
      <c r="I22" s="137"/>
      <c r="J22" s="138"/>
      <c r="K22" s="138"/>
      <c r="L22" s="138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7"/>
      <c r="H23" s="137"/>
      <c r="I23" s="137"/>
      <c r="J23" s="138"/>
      <c r="K23" s="138"/>
      <c r="L23" s="138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37">
        <f>G25+G26</f>
        <v>0</v>
      </c>
      <c r="H24" s="137">
        <f t="shared" ref="H24:J24" si="11">H25+H26</f>
        <v>0</v>
      </c>
      <c r="I24" s="137">
        <f t="shared" si="11"/>
        <v>0</v>
      </c>
      <c r="J24" s="137">
        <f t="shared" si="11"/>
        <v>0</v>
      </c>
      <c r="K24" s="138" t="e">
        <f t="shared" ref="K24" si="12">J24/G24*100</f>
        <v>#DIV/0!</v>
      </c>
      <c r="L24" s="138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37"/>
      <c r="H25" s="137"/>
      <c r="I25" s="137"/>
      <c r="J25" s="138"/>
      <c r="K25" s="138"/>
      <c r="L25" s="138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37"/>
      <c r="H26" s="137"/>
      <c r="I26" s="137"/>
      <c r="J26" s="138"/>
      <c r="K26" s="138"/>
      <c r="L26" s="138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37">
        <f>G28+G29</f>
        <v>0</v>
      </c>
      <c r="H27" s="137">
        <f t="shared" ref="H27:J27" si="14">H28+H29</f>
        <v>0</v>
      </c>
      <c r="I27" s="137">
        <f t="shared" si="14"/>
        <v>0</v>
      </c>
      <c r="J27" s="137">
        <f t="shared" si="14"/>
        <v>0</v>
      </c>
      <c r="K27" s="138" t="e">
        <f t="shared" ref="K27" si="15">J27/G27*100</f>
        <v>#DIV/0!</v>
      </c>
      <c r="L27" s="138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37"/>
      <c r="H28" s="137"/>
      <c r="I28" s="137"/>
      <c r="J28" s="138"/>
      <c r="K28" s="138"/>
      <c r="L28" s="138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37"/>
      <c r="H29" s="137"/>
      <c r="I29" s="137"/>
      <c r="J29" s="138"/>
      <c r="K29" s="138"/>
      <c r="L29" s="138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37">
        <f>G31+G32</f>
        <v>0</v>
      </c>
      <c r="H30" s="137">
        <f t="shared" ref="H30:J30" si="17">H31+H32</f>
        <v>0</v>
      </c>
      <c r="I30" s="137">
        <f t="shared" si="17"/>
        <v>0</v>
      </c>
      <c r="J30" s="137">
        <f t="shared" si="17"/>
        <v>0</v>
      </c>
      <c r="K30" s="138" t="e">
        <f t="shared" ref="K30" si="18">J30/G30*100</f>
        <v>#DIV/0!</v>
      </c>
      <c r="L30" s="138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37"/>
      <c r="H31" s="137"/>
      <c r="I31" s="137"/>
      <c r="J31" s="138"/>
      <c r="K31" s="138"/>
      <c r="L31" s="138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37"/>
      <c r="H32" s="137"/>
      <c r="I32" s="137"/>
      <c r="J32" s="138"/>
      <c r="K32" s="138"/>
      <c r="L32" s="138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37">
        <f>G34+G35</f>
        <v>0</v>
      </c>
      <c r="H33" s="137">
        <f t="shared" ref="H33:J33" si="20">H34+H35</f>
        <v>0</v>
      </c>
      <c r="I33" s="137">
        <f t="shared" si="20"/>
        <v>0</v>
      </c>
      <c r="J33" s="137">
        <f t="shared" si="20"/>
        <v>0</v>
      </c>
      <c r="K33" s="138" t="e">
        <f t="shared" ref="K33" si="21">J33/G33*100</f>
        <v>#DIV/0!</v>
      </c>
      <c r="L33" s="138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37"/>
      <c r="H34" s="137"/>
      <c r="I34" s="137"/>
      <c r="J34" s="138"/>
      <c r="K34" s="138"/>
      <c r="L34" s="138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37"/>
      <c r="H35" s="137"/>
      <c r="I35" s="137"/>
      <c r="J35" s="138"/>
      <c r="K35" s="138"/>
      <c r="L35" s="138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37">
        <f>G37+G38</f>
        <v>0</v>
      </c>
      <c r="H36" s="137">
        <f t="shared" ref="H36:J36" si="23">H37+H38</f>
        <v>0</v>
      </c>
      <c r="I36" s="137">
        <f t="shared" si="23"/>
        <v>0</v>
      </c>
      <c r="J36" s="137">
        <f t="shared" si="23"/>
        <v>0</v>
      </c>
      <c r="K36" s="138" t="e">
        <f t="shared" ref="K36" si="24">J36/G36*100</f>
        <v>#DIV/0!</v>
      </c>
      <c r="L36" s="138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37"/>
      <c r="H37" s="137"/>
      <c r="I37" s="137"/>
      <c r="J37" s="138"/>
      <c r="K37" s="138"/>
      <c r="L37" s="138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37"/>
      <c r="H38" s="137"/>
      <c r="I38" s="137"/>
      <c r="J38" s="138"/>
      <c r="K38" s="138"/>
      <c r="L38" s="138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37">
        <f>G40+G41</f>
        <v>0</v>
      </c>
      <c r="H39" s="137">
        <f t="shared" ref="H39:J39" si="26">H40+H41</f>
        <v>0</v>
      </c>
      <c r="I39" s="137">
        <f t="shared" si="26"/>
        <v>0</v>
      </c>
      <c r="J39" s="137">
        <f t="shared" si="26"/>
        <v>0</v>
      </c>
      <c r="K39" s="138" t="e">
        <f t="shared" ref="K39" si="27">J39/G39*100</f>
        <v>#DIV/0!</v>
      </c>
      <c r="L39" s="138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37"/>
      <c r="H40" s="137"/>
      <c r="I40" s="137"/>
      <c r="J40" s="138"/>
      <c r="K40" s="138"/>
      <c r="L40" s="138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37"/>
      <c r="H41" s="137"/>
      <c r="I41" s="137"/>
      <c r="J41" s="138"/>
      <c r="K41" s="138"/>
      <c r="L41" s="138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37">
        <f>G43+G44+G45+G46</f>
        <v>0</v>
      </c>
      <c r="H42" s="137">
        <f t="shared" ref="H42:J42" si="29">H43+H44+H45+H46</f>
        <v>0</v>
      </c>
      <c r="I42" s="137">
        <f t="shared" si="29"/>
        <v>0</v>
      </c>
      <c r="J42" s="137">
        <f t="shared" si="29"/>
        <v>0</v>
      </c>
      <c r="K42" s="138" t="e">
        <f t="shared" ref="K42" si="30">J42/G42*100</f>
        <v>#DIV/0!</v>
      </c>
      <c r="L42" s="138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37"/>
      <c r="H43" s="137"/>
      <c r="I43" s="137"/>
      <c r="J43" s="138"/>
      <c r="K43" s="138"/>
      <c r="L43" s="138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37"/>
      <c r="H44" s="137"/>
      <c r="I44" s="137"/>
      <c r="J44" s="138"/>
      <c r="K44" s="138"/>
      <c r="L44" s="138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37"/>
      <c r="H45" s="137"/>
      <c r="I45" s="137"/>
      <c r="J45" s="138"/>
      <c r="K45" s="138"/>
      <c r="L45" s="138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37"/>
      <c r="H46" s="137"/>
      <c r="I46" s="137"/>
      <c r="J46" s="138"/>
      <c r="K46" s="138"/>
      <c r="L46" s="138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37">
        <f>G48</f>
        <v>0</v>
      </c>
      <c r="H47" s="137">
        <f t="shared" ref="H47:J47" si="32">H48</f>
        <v>0</v>
      </c>
      <c r="I47" s="137">
        <f t="shared" si="32"/>
        <v>0</v>
      </c>
      <c r="J47" s="137">
        <f t="shared" si="32"/>
        <v>0</v>
      </c>
      <c r="K47" s="138" t="e">
        <f t="shared" ref="K47:K48" si="33">J47/G47*100</f>
        <v>#DIV/0!</v>
      </c>
      <c r="L47" s="138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37">
        <f>G49+G50+G51+G52+G53+G54+G55</f>
        <v>0</v>
      </c>
      <c r="H48" s="137">
        <f t="shared" ref="H48:J48" si="35">H49+H50+H51+H52+H53+H54+H55</f>
        <v>0</v>
      </c>
      <c r="I48" s="137">
        <f t="shared" si="35"/>
        <v>0</v>
      </c>
      <c r="J48" s="137">
        <f t="shared" si="35"/>
        <v>0</v>
      </c>
      <c r="K48" s="138" t="e">
        <f t="shared" si="33"/>
        <v>#DIV/0!</v>
      </c>
      <c r="L48" s="138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37"/>
      <c r="H49" s="137"/>
      <c r="I49" s="137"/>
      <c r="J49" s="138"/>
      <c r="K49" s="138"/>
      <c r="L49" s="138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37"/>
      <c r="H50" s="137"/>
      <c r="I50" s="137"/>
      <c r="J50" s="138"/>
      <c r="K50" s="138"/>
      <c r="L50" s="138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37"/>
      <c r="H51" s="137"/>
      <c r="I51" s="137"/>
      <c r="J51" s="138"/>
      <c r="K51" s="138"/>
      <c r="L51" s="138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37"/>
      <c r="H52" s="137"/>
      <c r="I52" s="137"/>
      <c r="J52" s="138"/>
      <c r="K52" s="138"/>
      <c r="L52" s="138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37"/>
      <c r="H53" s="137"/>
      <c r="I53" s="137"/>
      <c r="J53" s="138"/>
      <c r="K53" s="138"/>
      <c r="L53" s="138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37"/>
      <c r="H54" s="137"/>
      <c r="I54" s="137"/>
      <c r="J54" s="138"/>
      <c r="K54" s="138"/>
      <c r="L54" s="138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37"/>
      <c r="H55" s="137"/>
      <c r="I55" s="137"/>
      <c r="J55" s="138"/>
      <c r="K55" s="138"/>
      <c r="L55" s="138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37">
        <f>G57+G62</f>
        <v>0</v>
      </c>
      <c r="H56" s="137">
        <f t="shared" ref="H56:J56" si="36">H57+H62</f>
        <v>0</v>
      </c>
      <c r="I56" s="137">
        <f t="shared" si="36"/>
        <v>0</v>
      </c>
      <c r="J56" s="137">
        <f t="shared" si="36"/>
        <v>0</v>
      </c>
      <c r="K56" s="138" t="e">
        <f t="shared" ref="K56:K57" si="37">J56/G56*100</f>
        <v>#DIV/0!</v>
      </c>
      <c r="L56" s="138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37">
        <f>G58+G59+G60+G61</f>
        <v>0</v>
      </c>
      <c r="H57" s="137">
        <f t="shared" ref="H57:J57" si="39">H58+H59+H60+H61</f>
        <v>0</v>
      </c>
      <c r="I57" s="137">
        <f t="shared" si="39"/>
        <v>0</v>
      </c>
      <c r="J57" s="137">
        <f t="shared" si="39"/>
        <v>0</v>
      </c>
      <c r="K57" s="138" t="e">
        <f t="shared" si="37"/>
        <v>#DIV/0!</v>
      </c>
      <c r="L57" s="138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37"/>
      <c r="H58" s="137"/>
      <c r="I58" s="137"/>
      <c r="J58" s="138"/>
      <c r="K58" s="138"/>
      <c r="L58" s="138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37"/>
      <c r="H59" s="137"/>
      <c r="I59" s="137"/>
      <c r="J59" s="138"/>
      <c r="K59" s="138"/>
      <c r="L59" s="138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37"/>
      <c r="H60" s="137"/>
      <c r="I60" s="137"/>
      <c r="J60" s="138"/>
      <c r="K60" s="138"/>
      <c r="L60" s="138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37"/>
      <c r="H61" s="137"/>
      <c r="I61" s="137"/>
      <c r="J61" s="138"/>
      <c r="K61" s="138"/>
      <c r="L61" s="138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37">
        <f>G63+G64+G65+G66+G67+G68+G69</f>
        <v>0</v>
      </c>
      <c r="H62" s="137">
        <f t="shared" ref="H62:J62" si="40">H63+H64+H65+H66+H67+H68+H69</f>
        <v>0</v>
      </c>
      <c r="I62" s="137">
        <f t="shared" si="40"/>
        <v>0</v>
      </c>
      <c r="J62" s="137">
        <f t="shared" si="40"/>
        <v>0</v>
      </c>
      <c r="K62" s="138" t="e">
        <f t="shared" ref="K62" si="41">J62/G62*100</f>
        <v>#DIV/0!</v>
      </c>
      <c r="L62" s="138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37"/>
      <c r="H63" s="137"/>
      <c r="I63" s="137"/>
      <c r="J63" s="138"/>
      <c r="K63" s="138"/>
      <c r="L63" s="138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37"/>
      <c r="H64" s="137"/>
      <c r="I64" s="137"/>
      <c r="J64" s="138"/>
      <c r="K64" s="138"/>
      <c r="L64" s="138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37"/>
      <c r="H65" s="137"/>
      <c r="I65" s="137"/>
      <c r="J65" s="138"/>
      <c r="K65" s="138"/>
      <c r="L65" s="138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37"/>
      <c r="H66" s="137"/>
      <c r="I66" s="137"/>
      <c r="J66" s="138"/>
      <c r="K66" s="138"/>
      <c r="L66" s="138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37"/>
      <c r="H67" s="137"/>
      <c r="I67" s="137"/>
      <c r="J67" s="138"/>
      <c r="K67" s="138"/>
      <c r="L67" s="138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37"/>
      <c r="H68" s="137"/>
      <c r="I68" s="137"/>
      <c r="J68" s="138"/>
      <c r="K68" s="138"/>
      <c r="L68" s="138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37"/>
      <c r="H69" s="137"/>
      <c r="I69" s="137"/>
      <c r="J69" s="138"/>
      <c r="K69" s="138"/>
      <c r="L69" s="138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7">
        <f>G71+G74</f>
        <v>159.4</v>
      </c>
      <c r="H70" s="137">
        <f t="shared" ref="H70:J70" si="43">H71+H74</f>
        <v>664</v>
      </c>
      <c r="I70" s="137">
        <f t="shared" si="43"/>
        <v>664</v>
      </c>
      <c r="J70" s="137">
        <f t="shared" si="43"/>
        <v>128.15</v>
      </c>
      <c r="K70" s="138">
        <f t="shared" ref="K70:K71" si="44">J70/G70*100</f>
        <v>80.395232120451695</v>
      </c>
      <c r="L70" s="138">
        <f t="shared" ref="L70:L71" si="45">J70/I70*100</f>
        <v>19.299698795180724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7">
        <f>G72+G73</f>
        <v>159.4</v>
      </c>
      <c r="H71" s="137">
        <f t="shared" ref="H71:J71" si="46">H72+H73</f>
        <v>664</v>
      </c>
      <c r="I71" s="137">
        <f t="shared" si="46"/>
        <v>664</v>
      </c>
      <c r="J71" s="137">
        <f t="shared" si="46"/>
        <v>128.15</v>
      </c>
      <c r="K71" s="138">
        <f t="shared" si="44"/>
        <v>80.395232120451695</v>
      </c>
      <c r="L71" s="138">
        <f t="shared" si="45"/>
        <v>19.299698795180724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7"/>
      <c r="H72" s="137"/>
      <c r="I72" s="137"/>
      <c r="J72" s="138"/>
      <c r="K72" s="138"/>
      <c r="L72" s="138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37">
        <v>159.4</v>
      </c>
      <c r="H73" s="137">
        <v>664</v>
      </c>
      <c r="I73" s="137">
        <v>664</v>
      </c>
      <c r="J73" s="138">
        <v>128.15</v>
      </c>
      <c r="K73" s="138"/>
      <c r="L73" s="138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37">
        <f>G75+G76+G77+G78</f>
        <v>0</v>
      </c>
      <c r="H74" s="137">
        <f t="shared" ref="H74:J74" si="47">H75+H76+H77+H78</f>
        <v>0</v>
      </c>
      <c r="I74" s="137">
        <f t="shared" si="47"/>
        <v>0</v>
      </c>
      <c r="J74" s="137">
        <f t="shared" si="47"/>
        <v>0</v>
      </c>
      <c r="K74" s="138" t="e">
        <f t="shared" ref="K74" si="48">J74/G74*100</f>
        <v>#DIV/0!</v>
      </c>
      <c r="L74" s="138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37"/>
      <c r="H75" s="137"/>
      <c r="I75" s="137"/>
      <c r="J75" s="138"/>
      <c r="K75" s="138"/>
      <c r="L75" s="138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37"/>
      <c r="H76" s="137"/>
      <c r="I76" s="137"/>
      <c r="J76" s="138"/>
      <c r="K76" s="138"/>
      <c r="L76" s="138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37"/>
      <c r="H77" s="137"/>
      <c r="I77" s="137"/>
      <c r="J77" s="138"/>
      <c r="K77" s="138"/>
      <c r="L77" s="138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37"/>
      <c r="H78" s="137"/>
      <c r="I78" s="137"/>
      <c r="J78" s="138"/>
      <c r="K78" s="138"/>
      <c r="L78" s="138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37">
        <f>G80</f>
        <v>589485</v>
      </c>
      <c r="H79" s="137">
        <f t="shared" ref="H79:J79" si="50">H80</f>
        <v>1360042</v>
      </c>
      <c r="I79" s="137">
        <f t="shared" si="50"/>
        <v>1360042</v>
      </c>
      <c r="J79" s="137">
        <f t="shared" si="50"/>
        <v>664169.16</v>
      </c>
      <c r="K79" s="138">
        <f t="shared" ref="K79:K80" si="51">J79/G79*100</f>
        <v>112.66939107865342</v>
      </c>
      <c r="L79" s="138">
        <f t="shared" ref="L79:L80" si="52">J79/I79*100</f>
        <v>48.834459524044114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37">
        <f>G81+G82+G83</f>
        <v>589485</v>
      </c>
      <c r="H80" s="137">
        <f t="shared" ref="H80:J80" si="53">H81+H82+H83</f>
        <v>1360042</v>
      </c>
      <c r="I80" s="137">
        <f t="shared" si="53"/>
        <v>1360042</v>
      </c>
      <c r="J80" s="137">
        <f t="shared" si="53"/>
        <v>664169.16</v>
      </c>
      <c r="K80" s="138">
        <f t="shared" si="51"/>
        <v>112.66939107865342</v>
      </c>
      <c r="L80" s="138">
        <f t="shared" si="52"/>
        <v>48.834459524044114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37">
        <v>585873.88</v>
      </c>
      <c r="H81" s="137">
        <v>1355746</v>
      </c>
      <c r="I81" s="137">
        <v>1355746</v>
      </c>
      <c r="J81" s="138">
        <v>662533.74</v>
      </c>
      <c r="K81" s="138"/>
      <c r="L81" s="138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37">
        <v>3611.12</v>
      </c>
      <c r="H82" s="137">
        <v>4296</v>
      </c>
      <c r="I82" s="137">
        <v>4296</v>
      </c>
      <c r="J82" s="138">
        <v>1635.42</v>
      </c>
      <c r="K82" s="138"/>
      <c r="L82" s="138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37"/>
      <c r="H83" s="137"/>
      <c r="I83" s="137"/>
      <c r="J83" s="138"/>
      <c r="K83" s="138"/>
      <c r="L83" s="138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41">
        <f>G85</f>
        <v>0</v>
      </c>
      <c r="H84" s="141">
        <f t="shared" ref="H84:J84" si="54">H85</f>
        <v>0</v>
      </c>
      <c r="I84" s="141">
        <f t="shared" si="54"/>
        <v>0</v>
      </c>
      <c r="J84" s="141">
        <f t="shared" si="54"/>
        <v>0</v>
      </c>
      <c r="K84" s="138" t="e">
        <f t="shared" ref="K84:K86" si="55">J84/G84*100</f>
        <v>#DIV/0!</v>
      </c>
      <c r="L84" s="138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37">
        <f>G86</f>
        <v>0</v>
      </c>
      <c r="H85" s="137">
        <f t="shared" ref="H85:J85" si="57">H86</f>
        <v>0</v>
      </c>
      <c r="I85" s="137">
        <f t="shared" si="57"/>
        <v>0</v>
      </c>
      <c r="J85" s="137">
        <f t="shared" si="57"/>
        <v>0</v>
      </c>
      <c r="K85" s="138" t="e">
        <f t="shared" si="55"/>
        <v>#DIV/0!</v>
      </c>
      <c r="L85" s="138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37">
        <f>G87</f>
        <v>0</v>
      </c>
      <c r="H86" s="137">
        <f t="shared" ref="H86:J86" si="58">H87</f>
        <v>0</v>
      </c>
      <c r="I86" s="137">
        <f t="shared" si="58"/>
        <v>0</v>
      </c>
      <c r="J86" s="137">
        <f t="shared" si="58"/>
        <v>0</v>
      </c>
      <c r="K86" s="138" t="e">
        <f t="shared" si="55"/>
        <v>#DIV/0!</v>
      </c>
      <c r="L86" s="138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37"/>
      <c r="H87" s="137"/>
      <c r="I87" s="137"/>
      <c r="J87" s="138"/>
      <c r="K87" s="138"/>
      <c r="L87" s="138"/>
    </row>
    <row r="90" spans="2:12" ht="36.75" customHeight="1" x14ac:dyDescent="0.25">
      <c r="B90" s="168" t="s">
        <v>7</v>
      </c>
      <c r="C90" s="169"/>
      <c r="D90" s="169"/>
      <c r="E90" s="169"/>
      <c r="F90" s="170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71">
        <v>1</v>
      </c>
      <c r="C91" s="172"/>
      <c r="D91" s="172"/>
      <c r="E91" s="172"/>
      <c r="F91" s="173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42">
        <f>G93+G144</f>
        <v>589690.18000000005</v>
      </c>
      <c r="H92" s="142">
        <f t="shared" ref="H92:J92" si="59">H93+H144</f>
        <v>1360706</v>
      </c>
      <c r="I92" s="142">
        <f t="shared" si="59"/>
        <v>1360706</v>
      </c>
      <c r="J92" s="142">
        <f t="shared" si="59"/>
        <v>664297.31000000006</v>
      </c>
      <c r="K92" s="138">
        <f>J92/G92*100</f>
        <v>112.65192003027759</v>
      </c>
      <c r="L92" s="138">
        <f>J92/I92*100</f>
        <v>48.820047093200152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42">
        <f>G94+G104+G137</f>
        <v>586079.06000000006</v>
      </c>
      <c r="H93" s="142">
        <f t="shared" ref="H93:J93" si="60">H94+H104+H137</f>
        <v>1356410</v>
      </c>
      <c r="I93" s="142">
        <f t="shared" si="60"/>
        <v>1356410</v>
      </c>
      <c r="J93" s="142">
        <f t="shared" si="60"/>
        <v>662661.89</v>
      </c>
      <c r="K93" s="138">
        <f t="shared" ref="K93:K95" si="61">J93/G93*100</f>
        <v>113.06697939353097</v>
      </c>
      <c r="L93" s="138">
        <f t="shared" ref="L93:L95" si="62">J93/I93*100</f>
        <v>48.854099424215391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42">
        <f>G95+G99+G101</f>
        <v>448400.41000000003</v>
      </c>
      <c r="H94" s="142">
        <f t="shared" ref="H94:J94" si="63">H95+H99+H101</f>
        <v>1133502</v>
      </c>
      <c r="I94" s="142">
        <f t="shared" si="63"/>
        <v>1133502</v>
      </c>
      <c r="J94" s="142">
        <f t="shared" si="63"/>
        <v>495934.17</v>
      </c>
      <c r="K94" s="138">
        <f t="shared" si="61"/>
        <v>110.60073963803912</v>
      </c>
      <c r="L94" s="138">
        <f t="shared" si="62"/>
        <v>43.752385968441168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7">
        <f>G96+G97+G98</f>
        <v>380346.18000000005</v>
      </c>
      <c r="H95" s="137">
        <f t="shared" ref="H95:J95" si="64">H96+H97+H98</f>
        <v>964334</v>
      </c>
      <c r="I95" s="137">
        <f t="shared" si="64"/>
        <v>964334</v>
      </c>
      <c r="J95" s="137">
        <f t="shared" si="64"/>
        <v>419774.82</v>
      </c>
      <c r="K95" s="138">
        <f t="shared" si="61"/>
        <v>110.36651400048238</v>
      </c>
      <c r="L95" s="138">
        <f t="shared" si="62"/>
        <v>43.530023829917852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7">
        <v>374891.84</v>
      </c>
      <c r="H96" s="137">
        <v>951062</v>
      </c>
      <c r="I96" s="137">
        <v>951062</v>
      </c>
      <c r="J96" s="138">
        <v>409796.19</v>
      </c>
      <c r="K96" s="138"/>
      <c r="L96" s="138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7"/>
      <c r="H97" s="137"/>
      <c r="I97" s="137"/>
      <c r="J97" s="138"/>
      <c r="K97" s="138"/>
      <c r="L97" s="138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7">
        <v>5454.34</v>
      </c>
      <c r="H98" s="137">
        <v>13272</v>
      </c>
      <c r="I98" s="137">
        <v>13272</v>
      </c>
      <c r="J98" s="138">
        <v>9978.6299999999992</v>
      </c>
      <c r="K98" s="138"/>
      <c r="L98" s="138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7">
        <f>G100</f>
        <v>8182.95</v>
      </c>
      <c r="H99" s="137">
        <f t="shared" ref="H99:J99" si="65">H100</f>
        <v>15276</v>
      </c>
      <c r="I99" s="137">
        <f t="shared" si="65"/>
        <v>15276</v>
      </c>
      <c r="J99" s="137">
        <f t="shared" si="65"/>
        <v>9674.56</v>
      </c>
      <c r="K99" s="138">
        <f t="shared" ref="K99" si="66">J99/G99*100</f>
        <v>118.22826731191074</v>
      </c>
      <c r="L99" s="138">
        <f t="shared" ref="L99" si="67">J99/I99*100</f>
        <v>63.33176224142445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7">
        <v>8182.95</v>
      </c>
      <c r="H100" s="137">
        <v>15276</v>
      </c>
      <c r="I100" s="137">
        <v>15276</v>
      </c>
      <c r="J100" s="138">
        <v>9674.56</v>
      </c>
      <c r="K100" s="138"/>
      <c r="L100" s="138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7">
        <f>G102+G103</f>
        <v>59871.28</v>
      </c>
      <c r="H101" s="137">
        <f t="shared" ref="H101:J101" si="68">H102+H103</f>
        <v>153892</v>
      </c>
      <c r="I101" s="137">
        <f t="shared" si="68"/>
        <v>153892</v>
      </c>
      <c r="J101" s="137">
        <f t="shared" si="68"/>
        <v>66484.789999999994</v>
      </c>
      <c r="K101" s="138">
        <f t="shared" ref="K101" si="69">J101/G101*100</f>
        <v>111.04621447879516</v>
      </c>
      <c r="L101" s="138">
        <f t="shared" ref="L101" si="70">J101/I101*100</f>
        <v>43.202239232708649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7"/>
      <c r="H102" s="137"/>
      <c r="I102" s="137"/>
      <c r="J102" s="138"/>
      <c r="K102" s="138"/>
      <c r="L102" s="138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7">
        <v>59871.28</v>
      </c>
      <c r="H103" s="137">
        <v>153892</v>
      </c>
      <c r="I103" s="137">
        <v>153892</v>
      </c>
      <c r="J103" s="138">
        <v>66484.789999999994</v>
      </c>
      <c r="K103" s="138"/>
      <c r="L103" s="138"/>
    </row>
    <row r="104" spans="2:12" x14ac:dyDescent="0.25">
      <c r="B104" s="11"/>
      <c r="C104" s="19">
        <v>32</v>
      </c>
      <c r="D104" s="56"/>
      <c r="E104" s="56"/>
      <c r="F104" s="19" t="s">
        <v>11</v>
      </c>
      <c r="G104" s="142">
        <f>G105+G110+G117+G127+G129</f>
        <v>137314.64000000001</v>
      </c>
      <c r="H104" s="142">
        <f t="shared" ref="H104:J104" si="71">H105+H110+H117+H127+H129</f>
        <v>221925</v>
      </c>
      <c r="I104" s="142">
        <f t="shared" si="71"/>
        <v>221925</v>
      </c>
      <c r="J104" s="142">
        <f t="shared" si="71"/>
        <v>166301.16</v>
      </c>
      <c r="K104" s="138">
        <f t="shared" ref="K104:K105" si="72">J104/G104*100</f>
        <v>121.1095626802794</v>
      </c>
      <c r="L104" s="138">
        <f t="shared" ref="L104:L105" si="73">J104/I104*100</f>
        <v>74.935748563703953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7">
        <f>G106+G107+G108+G109</f>
        <v>25122.3</v>
      </c>
      <c r="H105" s="137">
        <f t="shared" ref="H105:J105" si="74">H106+H107+H108+H109</f>
        <v>60849</v>
      </c>
      <c r="I105" s="137">
        <f t="shared" si="74"/>
        <v>60849</v>
      </c>
      <c r="J105" s="137">
        <f t="shared" si="74"/>
        <v>28156.800000000003</v>
      </c>
      <c r="K105" s="138">
        <f t="shared" si="72"/>
        <v>112.07890997241496</v>
      </c>
      <c r="L105" s="138">
        <f t="shared" si="73"/>
        <v>46.27323374254302</v>
      </c>
    </row>
    <row r="106" spans="2:12" x14ac:dyDescent="0.25">
      <c r="B106" s="11"/>
      <c r="C106" s="19"/>
      <c r="D106" s="11"/>
      <c r="E106" s="11">
        <v>3211</v>
      </c>
      <c r="F106" s="27" t="s">
        <v>43</v>
      </c>
      <c r="G106" s="137">
        <v>1555.77</v>
      </c>
      <c r="H106" s="137">
        <v>6963</v>
      </c>
      <c r="I106" s="137">
        <v>6963</v>
      </c>
      <c r="J106" s="138">
        <v>2244.4</v>
      </c>
      <c r="K106" s="138"/>
      <c r="L106" s="138"/>
    </row>
    <row r="107" spans="2:12" ht="25.5" x14ac:dyDescent="0.25">
      <c r="B107" s="11"/>
      <c r="C107" s="19"/>
      <c r="D107" s="12"/>
      <c r="E107" s="11">
        <v>3212</v>
      </c>
      <c r="F107" s="27" t="s">
        <v>170</v>
      </c>
      <c r="G107" s="137">
        <v>23430.89</v>
      </c>
      <c r="H107" s="137">
        <v>52426</v>
      </c>
      <c r="I107" s="137">
        <v>52426</v>
      </c>
      <c r="J107" s="138">
        <v>24983.89</v>
      </c>
      <c r="K107" s="138"/>
      <c r="L107" s="138"/>
    </row>
    <row r="108" spans="2:12" ht="15" customHeight="1" x14ac:dyDescent="0.25">
      <c r="B108" s="11"/>
      <c r="C108" s="19"/>
      <c r="D108" s="12"/>
      <c r="E108" s="11">
        <v>3213</v>
      </c>
      <c r="F108" s="27" t="s">
        <v>171</v>
      </c>
      <c r="G108" s="137">
        <v>88.92</v>
      </c>
      <c r="H108" s="137">
        <v>398</v>
      </c>
      <c r="I108" s="137">
        <v>398</v>
      </c>
      <c r="J108" s="138">
        <v>339.11</v>
      </c>
      <c r="K108" s="138"/>
      <c r="L108" s="138"/>
    </row>
    <row r="109" spans="2:12" x14ac:dyDescent="0.25">
      <c r="B109" s="11"/>
      <c r="C109" s="19"/>
      <c r="D109" s="12"/>
      <c r="E109" s="11">
        <v>3214</v>
      </c>
      <c r="F109" s="27" t="s">
        <v>172</v>
      </c>
      <c r="G109" s="137">
        <v>46.72</v>
      </c>
      <c r="H109" s="137">
        <v>1062</v>
      </c>
      <c r="I109" s="137">
        <v>1062</v>
      </c>
      <c r="J109" s="138">
        <v>589.4</v>
      </c>
      <c r="K109" s="138"/>
      <c r="L109" s="138"/>
    </row>
    <row r="110" spans="2:12" x14ac:dyDescent="0.25">
      <c r="B110" s="11"/>
      <c r="C110" s="19"/>
      <c r="D110" s="11">
        <v>322</v>
      </c>
      <c r="E110" s="11"/>
      <c r="F110" s="27" t="s">
        <v>173</v>
      </c>
      <c r="G110" s="137">
        <f>G111+G112+G113+G114+G115+G116</f>
        <v>10354.739999999998</v>
      </c>
      <c r="H110" s="137">
        <f t="shared" ref="H110:J110" si="75">H111+H112+H113+H114+H115+H116</f>
        <v>28934</v>
      </c>
      <c r="I110" s="137">
        <f t="shared" si="75"/>
        <v>28934</v>
      </c>
      <c r="J110" s="137">
        <f t="shared" si="75"/>
        <v>20055.41</v>
      </c>
      <c r="K110" s="138">
        <f t="shared" ref="K110" si="76">J110/G110*100</f>
        <v>193.68337592252439</v>
      </c>
      <c r="L110" s="138">
        <f t="shared" ref="L110" si="77">J110/I110*100</f>
        <v>69.314336075205645</v>
      </c>
    </row>
    <row r="111" spans="2:12" x14ac:dyDescent="0.25">
      <c r="B111" s="11"/>
      <c r="C111" s="19"/>
      <c r="D111" s="11"/>
      <c r="E111" s="11">
        <v>3221</v>
      </c>
      <c r="F111" s="27" t="s">
        <v>174</v>
      </c>
      <c r="G111" s="137">
        <f>5667.22+205.19</f>
        <v>5872.41</v>
      </c>
      <c r="H111" s="137">
        <f>11945+664</f>
        <v>12609</v>
      </c>
      <c r="I111" s="137">
        <f>11945+664</f>
        <v>12609</v>
      </c>
      <c r="J111" s="138">
        <f>9778.92+128.15</f>
        <v>9907.07</v>
      </c>
      <c r="K111" s="138"/>
      <c r="L111" s="138"/>
    </row>
    <row r="112" spans="2:12" x14ac:dyDescent="0.25">
      <c r="B112" s="11"/>
      <c r="C112" s="19"/>
      <c r="D112" s="12"/>
      <c r="E112" s="11">
        <v>3222</v>
      </c>
      <c r="F112" s="27" t="s">
        <v>175</v>
      </c>
      <c r="G112" s="137"/>
      <c r="H112" s="137"/>
      <c r="I112" s="137"/>
      <c r="J112" s="138"/>
      <c r="K112" s="138"/>
      <c r="L112" s="138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37">
        <v>4187.6899999999996</v>
      </c>
      <c r="H113" s="137">
        <v>14600</v>
      </c>
      <c r="I113" s="137">
        <v>14600</v>
      </c>
      <c r="J113" s="138">
        <v>9257.77</v>
      </c>
      <c r="K113" s="138"/>
      <c r="L113" s="138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37">
        <v>145.33000000000001</v>
      </c>
      <c r="H114" s="137">
        <v>265</v>
      </c>
      <c r="I114" s="137">
        <v>265</v>
      </c>
      <c r="J114" s="138">
        <v>474.97</v>
      </c>
      <c r="K114" s="138"/>
      <c r="L114" s="138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37">
        <v>149.31</v>
      </c>
      <c r="H115" s="137">
        <v>1460</v>
      </c>
      <c r="I115" s="137">
        <v>1460</v>
      </c>
      <c r="J115" s="138">
        <v>415.6</v>
      </c>
      <c r="K115" s="138"/>
      <c r="L115" s="138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37"/>
      <c r="H116" s="137"/>
      <c r="I116" s="137"/>
      <c r="J116" s="138"/>
      <c r="K116" s="138"/>
      <c r="L116" s="138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37">
        <f>G118+G119+G120+G121+G122+G123+G124+G125+G126</f>
        <v>100105.34</v>
      </c>
      <c r="H117" s="137">
        <f t="shared" ref="H117:J117" si="78">H118+H119+H120+H121+H122+H123+H124+H125+H126</f>
        <v>127139</v>
      </c>
      <c r="I117" s="137">
        <f t="shared" si="78"/>
        <v>127139</v>
      </c>
      <c r="J117" s="137">
        <f t="shared" si="78"/>
        <v>116865.51</v>
      </c>
      <c r="K117" s="138">
        <f t="shared" ref="K117" si="79">J117/G117*100</f>
        <v>116.74253341530031</v>
      </c>
      <c r="L117" s="138">
        <f t="shared" ref="L117" si="80">J117/I117*100</f>
        <v>91.919481826976764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37">
        <v>9602.8799999999992</v>
      </c>
      <c r="H118" s="137">
        <v>17254</v>
      </c>
      <c r="I118" s="137">
        <v>17254</v>
      </c>
      <c r="J118" s="138">
        <v>8613.3700000000008</v>
      </c>
      <c r="K118" s="138"/>
      <c r="L118" s="138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37">
        <v>1560.95</v>
      </c>
      <c r="H119" s="137">
        <v>1593</v>
      </c>
      <c r="I119" s="137">
        <v>1593</v>
      </c>
      <c r="J119" s="138">
        <v>392.4</v>
      </c>
      <c r="K119" s="138"/>
      <c r="L119" s="138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37">
        <v>751.21</v>
      </c>
      <c r="H120" s="137">
        <v>1593</v>
      </c>
      <c r="I120" s="137">
        <v>1593</v>
      </c>
      <c r="J120" s="138">
        <v>787.98</v>
      </c>
      <c r="K120" s="138"/>
      <c r="L120" s="138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37">
        <v>2428.58</v>
      </c>
      <c r="H121" s="137">
        <v>6636</v>
      </c>
      <c r="I121" s="137">
        <v>6636</v>
      </c>
      <c r="J121" s="138">
        <v>3894.61</v>
      </c>
      <c r="K121" s="138"/>
      <c r="L121" s="138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37">
        <v>2342.4899999999998</v>
      </c>
      <c r="H122" s="137">
        <v>6371</v>
      </c>
      <c r="I122" s="137">
        <v>6371</v>
      </c>
      <c r="J122" s="138">
        <v>2589.37</v>
      </c>
      <c r="K122" s="138"/>
      <c r="L122" s="138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37">
        <v>1060.46</v>
      </c>
      <c r="H123" s="137">
        <v>1062</v>
      </c>
      <c r="I123" s="137">
        <v>1062</v>
      </c>
      <c r="J123" s="138">
        <v>50</v>
      </c>
      <c r="K123" s="138"/>
      <c r="L123" s="138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37">
        <v>81132.05</v>
      </c>
      <c r="H124" s="137">
        <v>90573</v>
      </c>
      <c r="I124" s="137">
        <v>90573</v>
      </c>
      <c r="J124" s="138">
        <v>98596.64</v>
      </c>
      <c r="K124" s="138"/>
      <c r="L124" s="138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37">
        <v>9.9499999999999993</v>
      </c>
      <c r="H125" s="137">
        <v>66</v>
      </c>
      <c r="I125" s="137">
        <v>66</v>
      </c>
      <c r="J125" s="138">
        <v>26.14</v>
      </c>
      <c r="K125" s="138"/>
      <c r="L125" s="138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37">
        <v>1216.77</v>
      </c>
      <c r="H126" s="137">
        <v>1991</v>
      </c>
      <c r="I126" s="137">
        <v>1991</v>
      </c>
      <c r="J126" s="138">
        <v>1915</v>
      </c>
      <c r="K126" s="138"/>
      <c r="L126" s="138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37">
        <f>G128</f>
        <v>331.81</v>
      </c>
      <c r="H127" s="137">
        <f t="shared" ref="H127:J127" si="81">H128</f>
        <v>1327</v>
      </c>
      <c r="I127" s="137">
        <f t="shared" si="81"/>
        <v>1327</v>
      </c>
      <c r="J127" s="137">
        <f t="shared" si="81"/>
        <v>357.6</v>
      </c>
      <c r="K127" s="138">
        <f t="shared" ref="K127" si="82">J127/G127*100</f>
        <v>107.77252041831169</v>
      </c>
      <c r="L127" s="138">
        <f t="shared" ref="L127" si="83">J127/I127*100</f>
        <v>26.948003014318012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37">
        <v>331.81</v>
      </c>
      <c r="H128" s="137">
        <v>1327</v>
      </c>
      <c r="I128" s="137">
        <v>1327</v>
      </c>
      <c r="J128" s="138">
        <v>357.6</v>
      </c>
      <c r="K128" s="138"/>
      <c r="L128" s="138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37">
        <f>G130+G131+G132+G133+G134+G135+G136</f>
        <v>1400.4499999999998</v>
      </c>
      <c r="H129" s="137">
        <f t="shared" ref="H129:J129" si="84">H130+H131+H132+H133+H134+H135+H136</f>
        <v>3676</v>
      </c>
      <c r="I129" s="137">
        <f t="shared" si="84"/>
        <v>3676</v>
      </c>
      <c r="J129" s="137">
        <f t="shared" si="84"/>
        <v>865.84</v>
      </c>
      <c r="K129" s="138">
        <f t="shared" ref="K129" si="85">J129/G129*100</f>
        <v>61.82584169374131</v>
      </c>
      <c r="L129" s="138">
        <f t="shared" ref="L129" si="86">J129/I129*100</f>
        <v>23.553862894450493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37"/>
      <c r="H130" s="137"/>
      <c r="I130" s="137"/>
      <c r="J130" s="138"/>
      <c r="K130" s="138"/>
      <c r="L130" s="138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37">
        <v>343.65</v>
      </c>
      <c r="H131" s="137">
        <v>664</v>
      </c>
      <c r="I131" s="137">
        <v>664</v>
      </c>
      <c r="J131" s="138">
        <v>284.37</v>
      </c>
      <c r="K131" s="138"/>
      <c r="L131" s="138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37"/>
      <c r="H132" s="137">
        <v>66</v>
      </c>
      <c r="I132" s="137">
        <v>66</v>
      </c>
      <c r="J132" s="138"/>
      <c r="K132" s="138"/>
      <c r="L132" s="138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37"/>
      <c r="H133" s="137"/>
      <c r="I133" s="137"/>
      <c r="J133" s="138"/>
      <c r="K133" s="138"/>
      <c r="L133" s="138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37">
        <v>622.14</v>
      </c>
      <c r="H134" s="137">
        <v>1354</v>
      </c>
      <c r="I134" s="137">
        <v>1354</v>
      </c>
      <c r="J134" s="138">
        <v>124.43</v>
      </c>
      <c r="K134" s="138"/>
      <c r="L134" s="138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37">
        <v>199.08</v>
      </c>
      <c r="H135" s="137">
        <v>796</v>
      </c>
      <c r="I135" s="137">
        <v>796</v>
      </c>
      <c r="J135" s="138"/>
      <c r="K135" s="138"/>
      <c r="L135" s="138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37">
        <v>235.58</v>
      </c>
      <c r="H136" s="137">
        <v>796</v>
      </c>
      <c r="I136" s="137">
        <v>796</v>
      </c>
      <c r="J136" s="138">
        <v>457.04</v>
      </c>
      <c r="K136" s="138"/>
      <c r="L136" s="138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42">
        <f>G138+G140</f>
        <v>364.01</v>
      </c>
      <c r="H137" s="142">
        <f t="shared" ref="H137:J137" si="87">H138+H140</f>
        <v>983</v>
      </c>
      <c r="I137" s="142">
        <f t="shared" si="87"/>
        <v>983</v>
      </c>
      <c r="J137" s="142">
        <f t="shared" si="87"/>
        <v>426.56</v>
      </c>
      <c r="K137" s="138">
        <f t="shared" ref="K137:K138" si="88">J137/G137*100</f>
        <v>117.18359385731161</v>
      </c>
      <c r="L137" s="138">
        <f t="shared" ref="L137:L138" si="89">J137/I137*100</f>
        <v>43.393692777212614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37">
        <f>G139</f>
        <v>214.03</v>
      </c>
      <c r="H138" s="137">
        <f t="shared" ref="H138:J138" si="90">H139</f>
        <v>319</v>
      </c>
      <c r="I138" s="137">
        <f t="shared" si="90"/>
        <v>319</v>
      </c>
      <c r="J138" s="137">
        <f t="shared" si="90"/>
        <v>166.56</v>
      </c>
      <c r="K138" s="138">
        <f t="shared" si="88"/>
        <v>77.820866233705559</v>
      </c>
      <c r="L138" s="138">
        <f t="shared" si="89"/>
        <v>52.213166144200628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37">
        <v>214.03</v>
      </c>
      <c r="H139" s="137">
        <v>319</v>
      </c>
      <c r="I139" s="137">
        <v>319</v>
      </c>
      <c r="J139" s="138">
        <v>166.56</v>
      </c>
      <c r="K139" s="138"/>
      <c r="L139" s="138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37">
        <f>G141+G142+G143</f>
        <v>149.97999999999999</v>
      </c>
      <c r="H140" s="137">
        <f t="shared" ref="H140:J140" si="91">H141+H142+H143</f>
        <v>664</v>
      </c>
      <c r="I140" s="137">
        <f t="shared" si="91"/>
        <v>664</v>
      </c>
      <c r="J140" s="137">
        <f t="shared" si="91"/>
        <v>260</v>
      </c>
      <c r="K140" s="138">
        <f t="shared" ref="K140" si="92">J140/G140*100</f>
        <v>173.35644752633686</v>
      </c>
      <c r="L140" s="138">
        <f t="shared" ref="L140" si="93">J140/I140*100</f>
        <v>39.156626506024097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37">
        <v>149.97999999999999</v>
      </c>
      <c r="H141" s="137">
        <v>664</v>
      </c>
      <c r="I141" s="137">
        <v>664</v>
      </c>
      <c r="J141" s="138">
        <v>260</v>
      </c>
      <c r="K141" s="138"/>
      <c r="L141" s="138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37"/>
      <c r="H142" s="137"/>
      <c r="I142" s="137"/>
      <c r="J142" s="138"/>
      <c r="K142" s="138"/>
      <c r="L142" s="138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37"/>
      <c r="H143" s="137"/>
      <c r="I143" s="137"/>
      <c r="J143" s="138"/>
      <c r="K143" s="138"/>
      <c r="L143" s="138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42">
        <f>G145+G155</f>
        <v>3611.12</v>
      </c>
      <c r="H144" s="142">
        <f t="shared" ref="H144:J144" si="94">H145+H155</f>
        <v>4296</v>
      </c>
      <c r="I144" s="142">
        <f t="shared" si="94"/>
        <v>4296</v>
      </c>
      <c r="J144" s="142">
        <f t="shared" si="94"/>
        <v>1635.42</v>
      </c>
      <c r="K144" s="138">
        <f t="shared" ref="K144:K146" si="95">J144/G144*100</f>
        <v>45.288442366911106</v>
      </c>
      <c r="L144" s="138">
        <f t="shared" ref="L144:L146" si="96">J144/I144*100</f>
        <v>38.068435754189942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7">
        <f>G146+G153</f>
        <v>3611.12</v>
      </c>
      <c r="H145" s="137">
        <f t="shared" ref="H145:J145" si="97">H146+H153</f>
        <v>4296</v>
      </c>
      <c r="I145" s="137">
        <f t="shared" si="97"/>
        <v>4296</v>
      </c>
      <c r="J145" s="137">
        <f t="shared" si="97"/>
        <v>1635.42</v>
      </c>
      <c r="K145" s="138">
        <f t="shared" si="95"/>
        <v>45.288442366911106</v>
      </c>
      <c r="L145" s="138">
        <f t="shared" si="96"/>
        <v>38.068435754189942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7">
        <f>G147+G148+G149+G150+G151+G152</f>
        <v>2023.1599999999999</v>
      </c>
      <c r="H146" s="137">
        <f t="shared" ref="H146:J146" si="98">H147+H148+H149+H150+H151+H152</f>
        <v>1000</v>
      </c>
      <c r="I146" s="137">
        <f t="shared" si="98"/>
        <v>1000</v>
      </c>
      <c r="J146" s="137">
        <f t="shared" si="98"/>
        <v>0</v>
      </c>
      <c r="K146" s="138">
        <f t="shared" si="95"/>
        <v>0</v>
      </c>
      <c r="L146" s="138">
        <f t="shared" si="96"/>
        <v>0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7">
        <v>1610.06</v>
      </c>
      <c r="H147" s="137">
        <v>1000</v>
      </c>
      <c r="I147" s="143">
        <v>1000</v>
      </c>
      <c r="J147" s="138"/>
      <c r="K147" s="138"/>
      <c r="L147" s="138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7">
        <v>413.1</v>
      </c>
      <c r="H148" s="137"/>
      <c r="I148" s="143"/>
      <c r="J148" s="138"/>
      <c r="K148" s="138"/>
      <c r="L148" s="138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7"/>
      <c r="H149" s="137"/>
      <c r="I149" s="143"/>
      <c r="J149" s="138"/>
      <c r="K149" s="138"/>
      <c r="L149" s="138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7"/>
      <c r="H150" s="137"/>
      <c r="I150" s="143"/>
      <c r="J150" s="138"/>
      <c r="K150" s="138"/>
      <c r="L150" s="138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7"/>
      <c r="H151" s="137"/>
      <c r="I151" s="143"/>
      <c r="J151" s="138"/>
      <c r="K151" s="138"/>
      <c r="L151" s="138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7"/>
      <c r="H152" s="137"/>
      <c r="I152" s="143"/>
      <c r="J152" s="138"/>
      <c r="K152" s="138"/>
      <c r="L152" s="138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7">
        <f>G154</f>
        <v>1587.96</v>
      </c>
      <c r="H153" s="137">
        <f t="shared" ref="H153:J153" si="99">H154</f>
        <v>3296</v>
      </c>
      <c r="I153" s="137">
        <f t="shared" si="99"/>
        <v>3296</v>
      </c>
      <c r="J153" s="137">
        <f t="shared" si="99"/>
        <v>1635.42</v>
      </c>
      <c r="K153" s="138">
        <f t="shared" ref="K153:L156" si="100">J153/G153*100</f>
        <v>102.9887402705358</v>
      </c>
      <c r="L153" s="138">
        <f t="shared" si="100"/>
        <v>3.1246583819944114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7">
        <v>1587.96</v>
      </c>
      <c r="H154" s="137">
        <v>3296</v>
      </c>
      <c r="I154" s="143">
        <v>3296</v>
      </c>
      <c r="J154" s="138">
        <v>1635.42</v>
      </c>
      <c r="K154" s="138"/>
      <c r="L154" s="138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42">
        <f>G156</f>
        <v>0</v>
      </c>
      <c r="H155" s="142">
        <f t="shared" ref="H155:J156" si="101">H156</f>
        <v>0</v>
      </c>
      <c r="I155" s="142">
        <f t="shared" si="101"/>
        <v>0</v>
      </c>
      <c r="J155" s="142">
        <f t="shared" si="101"/>
        <v>0</v>
      </c>
      <c r="K155" s="138" t="e">
        <f t="shared" ref="K155:K156" si="102">J155/G155*100</f>
        <v>#DIV/0!</v>
      </c>
      <c r="L155" s="138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7">
        <f>G157</f>
        <v>0</v>
      </c>
      <c r="H156" s="137">
        <f t="shared" si="101"/>
        <v>0</v>
      </c>
      <c r="I156" s="137">
        <f t="shared" si="101"/>
        <v>0</v>
      </c>
      <c r="J156" s="137">
        <f t="shared" si="101"/>
        <v>0</v>
      </c>
      <c r="K156" s="138" t="e">
        <f t="shared" si="102"/>
        <v>#DIV/0!</v>
      </c>
      <c r="L156" s="138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7"/>
      <c r="H157" s="137"/>
      <c r="I157" s="143"/>
      <c r="J157" s="138"/>
      <c r="K157" s="138"/>
      <c r="L157" s="138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2" zoomScaleNormal="100" workbookViewId="0">
      <selection activeCell="F11" sqref="F1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47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41">
        <f>C7+C10+C12+C15+C19</f>
        <v>589644.4</v>
      </c>
      <c r="D6" s="141">
        <f t="shared" ref="D6:F6" si="0">D7+D10+D12+D15+D19</f>
        <v>1360706</v>
      </c>
      <c r="E6" s="141">
        <f t="shared" si="0"/>
        <v>1360706</v>
      </c>
      <c r="F6" s="141">
        <f t="shared" si="0"/>
        <v>664297.31000000006</v>
      </c>
      <c r="G6" s="141">
        <f>F6/C6*100</f>
        <v>112.66066632702693</v>
      </c>
      <c r="H6" s="141">
        <f>F6/E6*100</f>
        <v>48.820047093200152</v>
      </c>
    </row>
    <row r="7" spans="2:8" x14ac:dyDescent="0.25">
      <c r="B7" s="10" t="s">
        <v>17</v>
      </c>
      <c r="C7" s="141">
        <f>C8+C9</f>
        <v>589485</v>
      </c>
      <c r="D7" s="141">
        <f t="shared" ref="D7:F7" si="1">D8+D9</f>
        <v>1360042</v>
      </c>
      <c r="E7" s="141">
        <f t="shared" si="1"/>
        <v>1360042</v>
      </c>
      <c r="F7" s="141">
        <f t="shared" si="1"/>
        <v>664169.16</v>
      </c>
      <c r="G7" s="141">
        <f>F7/C7*100</f>
        <v>112.66939107865342</v>
      </c>
      <c r="H7" s="141">
        <f>F7/E7*100</f>
        <v>48.834459524044114</v>
      </c>
    </row>
    <row r="8" spans="2:8" x14ac:dyDescent="0.25">
      <c r="B8" s="24" t="s">
        <v>18</v>
      </c>
      <c r="C8" s="137">
        <v>589485</v>
      </c>
      <c r="D8" s="137">
        <v>1360042</v>
      </c>
      <c r="E8" s="137">
        <v>1360042</v>
      </c>
      <c r="F8" s="138">
        <v>664169.16</v>
      </c>
      <c r="G8" s="138"/>
      <c r="H8" s="138"/>
    </row>
    <row r="9" spans="2:8" x14ac:dyDescent="0.25">
      <c r="B9" s="25" t="s">
        <v>19</v>
      </c>
      <c r="C9" s="137"/>
      <c r="D9" s="137"/>
      <c r="E9" s="137"/>
      <c r="F9" s="138"/>
      <c r="G9" s="138"/>
      <c r="H9" s="138"/>
    </row>
    <row r="10" spans="2:8" x14ac:dyDescent="0.25">
      <c r="B10" s="10" t="s">
        <v>20</v>
      </c>
      <c r="C10" s="142">
        <f>C11</f>
        <v>159.4</v>
      </c>
      <c r="D10" s="142">
        <f t="shared" ref="D10:F10" si="2">D11</f>
        <v>664</v>
      </c>
      <c r="E10" s="142">
        <f t="shared" si="2"/>
        <v>664</v>
      </c>
      <c r="F10" s="142">
        <f t="shared" si="2"/>
        <v>128.15</v>
      </c>
      <c r="G10" s="141">
        <f>F10/C10*100</f>
        <v>80.395232120451695</v>
      </c>
      <c r="H10" s="141">
        <f>F10/E10*100</f>
        <v>19.299698795180724</v>
      </c>
    </row>
    <row r="11" spans="2:8" x14ac:dyDescent="0.25">
      <c r="B11" s="26" t="s">
        <v>21</v>
      </c>
      <c r="C11" s="137">
        <v>159.4</v>
      </c>
      <c r="D11" s="137">
        <v>664</v>
      </c>
      <c r="E11" s="137">
        <v>664</v>
      </c>
      <c r="F11" s="138">
        <v>128.15</v>
      </c>
      <c r="G11" s="138"/>
      <c r="H11" s="138"/>
    </row>
    <row r="12" spans="2:8" x14ac:dyDescent="0.25">
      <c r="B12" s="10" t="s">
        <v>81</v>
      </c>
      <c r="C12" s="142">
        <f>C13+C14</f>
        <v>0</v>
      </c>
      <c r="D12" s="142">
        <f t="shared" ref="D12:F12" si="3">D13+D14</f>
        <v>0</v>
      </c>
      <c r="E12" s="142">
        <f t="shared" si="3"/>
        <v>0</v>
      </c>
      <c r="F12" s="142">
        <f t="shared" si="3"/>
        <v>0</v>
      </c>
      <c r="G12" s="141" t="e">
        <f>F12/C12*100</f>
        <v>#DIV/0!</v>
      </c>
      <c r="H12" s="141" t="e">
        <f>F12/E12*100</f>
        <v>#DIV/0!</v>
      </c>
    </row>
    <row r="13" spans="2:8" x14ac:dyDescent="0.25">
      <c r="B13" s="25" t="s">
        <v>82</v>
      </c>
      <c r="C13" s="137"/>
      <c r="D13" s="137"/>
      <c r="E13" s="143"/>
      <c r="F13" s="138"/>
      <c r="G13" s="138"/>
      <c r="H13" s="138"/>
    </row>
    <row r="14" spans="2:8" x14ac:dyDescent="0.25">
      <c r="B14" s="25" t="s">
        <v>83</v>
      </c>
      <c r="C14" s="137"/>
      <c r="D14" s="137"/>
      <c r="E14" s="143"/>
      <c r="F14" s="138"/>
      <c r="G14" s="138"/>
      <c r="H14" s="138"/>
    </row>
    <row r="15" spans="2:8" x14ac:dyDescent="0.25">
      <c r="B15" s="10" t="s">
        <v>84</v>
      </c>
      <c r="C15" s="142">
        <f>C16+C17+C18</f>
        <v>0</v>
      </c>
      <c r="D15" s="142">
        <f t="shared" ref="D15:F15" si="4">D16+D17+D18</f>
        <v>0</v>
      </c>
      <c r="E15" s="142">
        <f t="shared" si="4"/>
        <v>0</v>
      </c>
      <c r="F15" s="142">
        <f t="shared" si="4"/>
        <v>0</v>
      </c>
      <c r="G15" s="141" t="e">
        <f>F15/C15*100</f>
        <v>#DIV/0!</v>
      </c>
      <c r="H15" s="141" t="e">
        <f>F15/E15*100</f>
        <v>#DIV/0!</v>
      </c>
    </row>
    <row r="16" spans="2:8" x14ac:dyDescent="0.25">
      <c r="B16" s="25" t="s">
        <v>85</v>
      </c>
      <c r="C16" s="137"/>
      <c r="D16" s="137"/>
      <c r="E16" s="143"/>
      <c r="F16" s="138"/>
      <c r="G16" s="138"/>
      <c r="H16" s="138"/>
    </row>
    <row r="17" spans="2:11" x14ac:dyDescent="0.25">
      <c r="B17" s="25" t="s">
        <v>86</v>
      </c>
      <c r="C17" s="137"/>
      <c r="D17" s="137"/>
      <c r="E17" s="143"/>
      <c r="F17" s="138"/>
      <c r="G17" s="138"/>
      <c r="H17" s="138"/>
    </row>
    <row r="18" spans="2:11" ht="24" customHeight="1" x14ac:dyDescent="0.25">
      <c r="B18" s="26" t="s">
        <v>87</v>
      </c>
      <c r="C18" s="137"/>
      <c r="D18" s="137"/>
      <c r="E18" s="143"/>
      <c r="F18" s="138"/>
      <c r="G18" s="138"/>
      <c r="H18" s="138"/>
    </row>
    <row r="19" spans="2:11" ht="15.75" customHeight="1" x14ac:dyDescent="0.25">
      <c r="B19" s="10" t="s">
        <v>88</v>
      </c>
      <c r="C19" s="142">
        <f>C20</f>
        <v>0</v>
      </c>
      <c r="D19" s="142">
        <f t="shared" ref="D19:F19" si="5">D20</f>
        <v>0</v>
      </c>
      <c r="E19" s="142">
        <f t="shared" si="5"/>
        <v>0</v>
      </c>
      <c r="F19" s="142">
        <f t="shared" si="5"/>
        <v>0</v>
      </c>
      <c r="G19" s="141" t="e">
        <f>F19/C19*100</f>
        <v>#DIV/0!</v>
      </c>
      <c r="H19" s="141" t="e">
        <f>F19/E19*100</f>
        <v>#DIV/0!</v>
      </c>
    </row>
    <row r="20" spans="2:11" x14ac:dyDescent="0.25">
      <c r="B20" s="14" t="s">
        <v>89</v>
      </c>
      <c r="C20" s="137"/>
      <c r="D20" s="137"/>
      <c r="E20" s="137"/>
      <c r="F20" s="138"/>
      <c r="G20" s="138"/>
      <c r="H20" s="138"/>
    </row>
    <row r="21" spans="2:11" x14ac:dyDescent="0.25">
      <c r="B21" s="25"/>
      <c r="C21" s="137"/>
      <c r="D21" s="137"/>
      <c r="E21" s="137"/>
      <c r="F21" s="138"/>
      <c r="G21" s="138"/>
      <c r="H21" s="138"/>
    </row>
    <row r="22" spans="2:11" x14ac:dyDescent="0.25">
      <c r="B22" s="10" t="s">
        <v>80</v>
      </c>
      <c r="C22" s="142">
        <f>C23+C26+C28+C31+C35</f>
        <v>589690.18999999994</v>
      </c>
      <c r="D22" s="142">
        <f t="shared" ref="D22:F22" si="6">D23+D26+D28+D31+D35</f>
        <v>1360706</v>
      </c>
      <c r="E22" s="142">
        <f t="shared" si="6"/>
        <v>1360706</v>
      </c>
      <c r="F22" s="142">
        <f t="shared" si="6"/>
        <v>664297.31000000006</v>
      </c>
      <c r="G22" s="141">
        <f>F22/C22*100</f>
        <v>112.6519181199199</v>
      </c>
      <c r="H22" s="141">
        <f>F22/E22*100</f>
        <v>48.820047093200152</v>
      </c>
    </row>
    <row r="23" spans="2:11" x14ac:dyDescent="0.25">
      <c r="B23" s="10" t="s">
        <v>17</v>
      </c>
      <c r="C23" s="142">
        <f>C24+C25</f>
        <v>589485</v>
      </c>
      <c r="D23" s="142">
        <f t="shared" ref="D23:F23" si="7">D24+D25</f>
        <v>1360042</v>
      </c>
      <c r="E23" s="142">
        <f t="shared" si="7"/>
        <v>1360042</v>
      </c>
      <c r="F23" s="142">
        <f t="shared" si="7"/>
        <v>664169.16</v>
      </c>
      <c r="G23" s="141">
        <f>F23/C23*100</f>
        <v>112.66939107865342</v>
      </c>
      <c r="H23" s="141">
        <f>F23/E23*100</f>
        <v>48.834459524044114</v>
      </c>
    </row>
    <row r="24" spans="2:11" x14ac:dyDescent="0.25">
      <c r="B24" s="24" t="s">
        <v>18</v>
      </c>
      <c r="C24" s="137">
        <v>589485</v>
      </c>
      <c r="D24" s="137">
        <v>1360042</v>
      </c>
      <c r="E24" s="143">
        <v>1360042</v>
      </c>
      <c r="F24" s="138">
        <v>664169.16</v>
      </c>
      <c r="G24" s="138"/>
      <c r="H24" s="138"/>
    </row>
    <row r="25" spans="2:11" x14ac:dyDescent="0.25">
      <c r="B25" s="25" t="s">
        <v>19</v>
      </c>
      <c r="C25" s="137"/>
      <c r="D25" s="137"/>
      <c r="E25" s="143"/>
      <c r="F25" s="138"/>
      <c r="G25" s="138"/>
      <c r="H25" s="138"/>
    </row>
    <row r="26" spans="2:11" x14ac:dyDescent="0.25">
      <c r="B26" s="10" t="s">
        <v>20</v>
      </c>
      <c r="C26" s="142">
        <f>C27</f>
        <v>205.19</v>
      </c>
      <c r="D26" s="142">
        <f t="shared" ref="D26:F26" si="8">D27</f>
        <v>664</v>
      </c>
      <c r="E26" s="142">
        <f t="shared" si="8"/>
        <v>664</v>
      </c>
      <c r="F26" s="142">
        <f t="shared" si="8"/>
        <v>128.15</v>
      </c>
      <c r="G26" s="141">
        <f>F26/C26*100</f>
        <v>62.454310638920028</v>
      </c>
      <c r="H26" s="141">
        <f>F26/E26*100</f>
        <v>19.299698795180724</v>
      </c>
    </row>
    <row r="27" spans="2:11" x14ac:dyDescent="0.25">
      <c r="B27" s="26" t="s">
        <v>21</v>
      </c>
      <c r="C27" s="137">
        <v>205.19</v>
      </c>
      <c r="D27" s="137">
        <v>664</v>
      </c>
      <c r="E27" s="143">
        <v>664</v>
      </c>
      <c r="F27" s="138">
        <v>128.15</v>
      </c>
      <c r="G27" s="138"/>
      <c r="H27" s="138"/>
    </row>
    <row r="28" spans="2:11" x14ac:dyDescent="0.25">
      <c r="B28" s="10" t="s">
        <v>81</v>
      </c>
      <c r="C28" s="142">
        <f>C29+C30</f>
        <v>0</v>
      </c>
      <c r="D28" s="142">
        <f t="shared" ref="D28:F28" si="9">D29+D30</f>
        <v>0</v>
      </c>
      <c r="E28" s="142">
        <f t="shared" si="9"/>
        <v>0</v>
      </c>
      <c r="F28" s="142">
        <f t="shared" si="9"/>
        <v>0</v>
      </c>
      <c r="G28" s="141" t="e">
        <f>F28/C28*100</f>
        <v>#DIV/0!</v>
      </c>
      <c r="H28" s="141" t="e">
        <f>F28/E28*100</f>
        <v>#DIV/0!</v>
      </c>
    </row>
    <row r="29" spans="2:11" ht="15" customHeight="1" x14ac:dyDescent="0.25">
      <c r="B29" s="25" t="s">
        <v>82</v>
      </c>
      <c r="C29" s="137"/>
      <c r="D29" s="137"/>
      <c r="E29" s="143"/>
      <c r="F29" s="138"/>
      <c r="G29" s="138"/>
      <c r="H29" s="138"/>
      <c r="I29" s="37"/>
      <c r="J29" s="37"/>
      <c r="K29" s="37"/>
    </row>
    <row r="30" spans="2:11" x14ac:dyDescent="0.25">
      <c r="B30" s="25" t="s">
        <v>83</v>
      </c>
      <c r="C30" s="137"/>
      <c r="D30" s="137"/>
      <c r="E30" s="143"/>
      <c r="F30" s="138"/>
      <c r="G30" s="138"/>
      <c r="H30" s="138"/>
      <c r="I30" s="37"/>
      <c r="J30" s="37"/>
      <c r="K30" s="37"/>
    </row>
    <row r="31" spans="2:11" x14ac:dyDescent="0.25">
      <c r="B31" s="10" t="s">
        <v>84</v>
      </c>
      <c r="C31" s="142">
        <f>C32+C33+C34</f>
        <v>0</v>
      </c>
      <c r="D31" s="142">
        <f t="shared" ref="D31:F31" si="10">D32+D33+D34</f>
        <v>0</v>
      </c>
      <c r="E31" s="142">
        <f t="shared" si="10"/>
        <v>0</v>
      </c>
      <c r="F31" s="142">
        <f t="shared" si="10"/>
        <v>0</v>
      </c>
      <c r="G31" s="141" t="e">
        <f>F31/C31*100</f>
        <v>#DIV/0!</v>
      </c>
      <c r="H31" s="141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37"/>
      <c r="D32" s="137"/>
      <c r="E32" s="143"/>
      <c r="F32" s="138"/>
      <c r="G32" s="138"/>
      <c r="H32" s="138"/>
    </row>
    <row r="33" spans="2:8" x14ac:dyDescent="0.25">
      <c r="B33" s="25" t="s">
        <v>86</v>
      </c>
      <c r="C33" s="137"/>
      <c r="D33" s="137"/>
      <c r="E33" s="143"/>
      <c r="F33" s="138"/>
      <c r="G33" s="138"/>
      <c r="H33" s="138"/>
    </row>
    <row r="34" spans="2:8" ht="25.5" x14ac:dyDescent="0.25">
      <c r="B34" s="26" t="s">
        <v>87</v>
      </c>
      <c r="C34" s="137"/>
      <c r="D34" s="137"/>
      <c r="E34" s="143"/>
      <c r="F34" s="138"/>
      <c r="G34" s="138"/>
      <c r="H34" s="138"/>
    </row>
    <row r="35" spans="2:8" x14ac:dyDescent="0.25">
      <c r="B35" s="10" t="s">
        <v>88</v>
      </c>
      <c r="C35" s="142">
        <f>C36</f>
        <v>0</v>
      </c>
      <c r="D35" s="142">
        <f t="shared" ref="D35:F35" si="11">D36</f>
        <v>0</v>
      </c>
      <c r="E35" s="142">
        <f t="shared" si="11"/>
        <v>0</v>
      </c>
      <c r="F35" s="142">
        <f t="shared" si="11"/>
        <v>0</v>
      </c>
      <c r="G35" s="141" t="e">
        <f>F35/C35*100</f>
        <v>#DIV/0!</v>
      </c>
      <c r="H35" s="141" t="e">
        <f>F35/E35*100</f>
        <v>#DIV/0!</v>
      </c>
    </row>
    <row r="36" spans="2:8" x14ac:dyDescent="0.25">
      <c r="B36" s="14" t="s">
        <v>89</v>
      </c>
      <c r="C36" s="137"/>
      <c r="D36" s="137"/>
      <c r="E36" s="143"/>
      <c r="F36" s="138"/>
      <c r="G36" s="138"/>
      <c r="H36" s="1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zoomScale="110" zoomScaleNormal="110" workbookViewId="0">
      <selection activeCell="F25" sqref="F2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48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42">
        <f>C7+C11</f>
        <v>589690.18999999994</v>
      </c>
      <c r="D6" s="142">
        <f t="shared" ref="D6:F6" si="0">D7+D11</f>
        <v>1360706</v>
      </c>
      <c r="E6" s="142">
        <f t="shared" si="0"/>
        <v>1360706</v>
      </c>
      <c r="F6" s="142">
        <f t="shared" si="0"/>
        <v>664297.31000000006</v>
      </c>
      <c r="G6" s="138">
        <f>F6/C6*100</f>
        <v>112.6519181199199</v>
      </c>
      <c r="H6" s="138">
        <f>F6/E6*100</f>
        <v>48.820047093200152</v>
      </c>
    </row>
    <row r="7" spans="2:8" x14ac:dyDescent="0.25">
      <c r="B7" s="10" t="s">
        <v>90</v>
      </c>
      <c r="C7" s="142">
        <f>C8+C9+C10</f>
        <v>589690.18999999994</v>
      </c>
      <c r="D7" s="142">
        <f t="shared" ref="D7:F7" si="1">D8+D9+D10</f>
        <v>1360706</v>
      </c>
      <c r="E7" s="142">
        <f t="shared" si="1"/>
        <v>1360706</v>
      </c>
      <c r="F7" s="142">
        <f t="shared" si="1"/>
        <v>664297.31000000006</v>
      </c>
      <c r="G7" s="138">
        <f>F7/C7*100</f>
        <v>112.6519181199199</v>
      </c>
      <c r="H7" s="138">
        <f>F7/E7*100</f>
        <v>48.820047093200152</v>
      </c>
    </row>
    <row r="8" spans="2:8" x14ac:dyDescent="0.25">
      <c r="B8" s="16" t="s">
        <v>91</v>
      </c>
      <c r="C8" s="137">
        <v>589690.18999999994</v>
      </c>
      <c r="D8" s="137">
        <v>1360706</v>
      </c>
      <c r="E8" s="137">
        <v>1360706</v>
      </c>
      <c r="F8" s="138">
        <v>664297.31000000006</v>
      </c>
      <c r="G8" s="138"/>
      <c r="H8" s="138"/>
    </row>
    <row r="9" spans="2:8" x14ac:dyDescent="0.25">
      <c r="B9" s="23" t="s">
        <v>92</v>
      </c>
      <c r="C9" s="137"/>
      <c r="D9" s="137"/>
      <c r="E9" s="137"/>
      <c r="F9" s="138"/>
      <c r="G9" s="138"/>
      <c r="H9" s="138"/>
    </row>
    <row r="10" spans="2:8" x14ac:dyDescent="0.25">
      <c r="B10" s="23" t="s">
        <v>93</v>
      </c>
      <c r="C10" s="137"/>
      <c r="D10" s="137"/>
      <c r="E10" s="143"/>
      <c r="F10" s="138"/>
      <c r="G10" s="138"/>
      <c r="H10" s="138"/>
    </row>
    <row r="11" spans="2:8" x14ac:dyDescent="0.25">
      <c r="B11" s="10" t="s">
        <v>94</v>
      </c>
      <c r="C11" s="142">
        <f>C12</f>
        <v>0</v>
      </c>
      <c r="D11" s="142">
        <f t="shared" ref="D11:F11" si="2">D12</f>
        <v>0</v>
      </c>
      <c r="E11" s="142">
        <f t="shared" si="2"/>
        <v>0</v>
      </c>
      <c r="F11" s="142">
        <f t="shared" si="2"/>
        <v>0</v>
      </c>
      <c r="G11" s="138" t="e">
        <f>F11/C11*100</f>
        <v>#DIV/0!</v>
      </c>
      <c r="H11" s="138" t="e">
        <f>F11/E11*100</f>
        <v>#DIV/0!</v>
      </c>
    </row>
    <row r="12" spans="2:8" x14ac:dyDescent="0.25">
      <c r="B12" s="26" t="s">
        <v>95</v>
      </c>
      <c r="C12" s="137"/>
      <c r="D12" s="137"/>
      <c r="E12" s="143"/>
      <c r="F12" s="138"/>
      <c r="G12" s="138"/>
      <c r="H12" s="138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5" t="s">
        <v>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5.75" customHeight="1" x14ac:dyDescent="0.25">
      <c r="B5" s="145" t="s">
        <v>49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7</v>
      </c>
      <c r="C7" s="169"/>
      <c r="D7" s="169"/>
      <c r="E7" s="169"/>
      <c r="F7" s="170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68">
        <v>1</v>
      </c>
      <c r="C8" s="169"/>
      <c r="D8" s="169"/>
      <c r="E8" s="169"/>
      <c r="F8" s="170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54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7961"/>
  <sheetViews>
    <sheetView zoomScaleNormal="100" workbookViewId="0">
      <pane ySplit="12" topLeftCell="A13" activePane="bottomLeft" state="frozen"/>
      <selection activeCell="D114" sqref="D114"/>
      <selection pane="bottomLeft" activeCell="H12" sqref="H12"/>
    </sheetView>
  </sheetViews>
  <sheetFormatPr defaultRowHeight="12.75" x14ac:dyDescent="0.2"/>
  <cols>
    <col min="1" max="1" width="16.28515625" style="128" customWidth="1"/>
    <col min="2" max="2" width="51.5703125" style="129" customWidth="1"/>
    <col min="3" max="3" width="20.28515625" style="129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328</v>
      </c>
      <c r="C2" s="60"/>
    </row>
    <row r="3" spans="1:6" s="60" customFormat="1" ht="43.5" customHeight="1" x14ac:dyDescent="0.2">
      <c r="A3" s="64" t="s">
        <v>221</v>
      </c>
      <c r="B3" s="58" t="s">
        <v>333</v>
      </c>
    </row>
    <row r="4" spans="1:6" s="60" customFormat="1" x14ac:dyDescent="0.2">
      <c r="A4" s="64" t="s">
        <v>222</v>
      </c>
      <c r="B4" s="65" t="s">
        <v>329</v>
      </c>
    </row>
    <row r="5" spans="1:6" s="60" customFormat="1" x14ac:dyDescent="0.2">
      <c r="A5" s="66"/>
      <c r="B5" s="67"/>
    </row>
    <row r="6" spans="1:6" s="60" customFormat="1" x14ac:dyDescent="0.2">
      <c r="A6" s="66" t="s">
        <v>223</v>
      </c>
      <c r="B6" s="67"/>
    </row>
    <row r="7" spans="1:6" s="60" customFormat="1" x14ac:dyDescent="0.2">
      <c r="A7" s="68" t="s">
        <v>224</v>
      </c>
      <c r="B7" s="67"/>
      <c r="C7" s="69">
        <f>C13</f>
        <v>1360042</v>
      </c>
      <c r="D7" s="69">
        <f t="shared" ref="D7:E7" si="0">D13</f>
        <v>1360042</v>
      </c>
      <c r="E7" s="69">
        <f t="shared" si="0"/>
        <v>664169.16</v>
      </c>
      <c r="F7" s="68">
        <f>E7/D7*100</f>
        <v>48.834459524044114</v>
      </c>
    </row>
    <row r="8" spans="1:6" s="60" customFormat="1" x14ac:dyDescent="0.2">
      <c r="A8" s="68" t="s">
        <v>225</v>
      </c>
      <c r="B8" s="67"/>
      <c r="C8" s="69">
        <f>C75</f>
        <v>664</v>
      </c>
      <c r="D8" s="69">
        <f t="shared" ref="D8:E8" si="1">D75</f>
        <v>664</v>
      </c>
      <c r="E8" s="69">
        <f t="shared" si="1"/>
        <v>128.15</v>
      </c>
      <c r="F8" s="68">
        <f t="shared" ref="F8:F9" si="2">E8/D8*100</f>
        <v>19.299698795180724</v>
      </c>
    </row>
    <row r="9" spans="1:6" s="60" customFormat="1" x14ac:dyDescent="0.2">
      <c r="A9" s="68" t="s">
        <v>226</v>
      </c>
      <c r="B9" s="67"/>
      <c r="C9" s="70">
        <f>C93</f>
        <v>0</v>
      </c>
      <c r="D9" s="70">
        <f t="shared" ref="D9:E9" si="3">D93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">
      <c r="A10" s="71" t="s">
        <v>227</v>
      </c>
      <c r="B10" s="67"/>
      <c r="C10" s="70"/>
      <c r="D10" s="70"/>
      <c r="E10" s="70"/>
      <c r="F10" s="71"/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330</v>
      </c>
      <c r="B12" s="68" t="s">
        <v>331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228</v>
      </c>
      <c r="B13" s="73" t="s">
        <v>229</v>
      </c>
      <c r="C13" s="74">
        <f>C14+C64</f>
        <v>1360042</v>
      </c>
      <c r="D13" s="74">
        <f t="shared" ref="D13:E13" si="4">D14+D64</f>
        <v>1360042</v>
      </c>
      <c r="E13" s="74">
        <f t="shared" si="4"/>
        <v>664169.16</v>
      </c>
      <c r="F13" s="75">
        <f>E13/D13*100</f>
        <v>48.834459524044114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C15+C25+C58</f>
        <v>1355746</v>
      </c>
      <c r="D14" s="78">
        <f>D15+D25+D58</f>
        <v>1355746</v>
      </c>
      <c r="E14" s="78">
        <f t="shared" ref="E14" si="5">E15+E25+E58</f>
        <v>662533.74</v>
      </c>
      <c r="F14" s="79">
        <f>E14/D14*100</f>
        <v>48.868574201952278</v>
      </c>
    </row>
    <row r="15" spans="1:6" s="83" customFormat="1" ht="20.100000000000001" customHeight="1" thickBot="1" x14ac:dyDescent="0.25">
      <c r="A15" s="80" t="s">
        <v>230</v>
      </c>
      <c r="B15" s="81" t="s">
        <v>231</v>
      </c>
      <c r="C15" s="82">
        <f>C16+C19+C21</f>
        <v>1133502</v>
      </c>
      <c r="D15" s="82">
        <f t="shared" ref="D15:E15" si="6">D16+D19+D21</f>
        <v>1133502</v>
      </c>
      <c r="E15" s="82">
        <f t="shared" si="6"/>
        <v>495934.17</v>
      </c>
      <c r="F15" s="79">
        <f>E15/D15*100</f>
        <v>43.752385968441168</v>
      </c>
    </row>
    <row r="16" spans="1:6" s="83" customFormat="1" ht="20.100000000000001" customHeight="1" thickBot="1" x14ac:dyDescent="0.25">
      <c r="A16" s="84" t="s">
        <v>232</v>
      </c>
      <c r="B16" s="85" t="s">
        <v>231</v>
      </c>
      <c r="C16" s="86">
        <f>C17+C18</f>
        <v>964334</v>
      </c>
      <c r="D16" s="86">
        <f t="shared" ref="D16:E16" si="7">D17+D18</f>
        <v>964334</v>
      </c>
      <c r="E16" s="86">
        <f t="shared" si="7"/>
        <v>419774.82</v>
      </c>
      <c r="F16" s="86">
        <f>E16/D16*100</f>
        <v>43.530023829917852</v>
      </c>
    </row>
    <row r="17" spans="1:6" s="72" customFormat="1" ht="15.75" customHeight="1" thickTop="1" x14ac:dyDescent="0.2">
      <c r="A17" s="87" t="s">
        <v>233</v>
      </c>
      <c r="B17" s="88" t="s">
        <v>41</v>
      </c>
      <c r="C17" s="89">
        <v>951062</v>
      </c>
      <c r="D17" s="89">
        <v>951062</v>
      </c>
      <c r="E17" s="89">
        <v>409796.19</v>
      </c>
      <c r="F17" s="89"/>
    </row>
    <row r="18" spans="1:6" s="72" customFormat="1" ht="15.75" customHeight="1" x14ac:dyDescent="0.2">
      <c r="A18" s="90" t="s">
        <v>234</v>
      </c>
      <c r="B18" s="91" t="s">
        <v>165</v>
      </c>
      <c r="C18" s="92">
        <v>13272</v>
      </c>
      <c r="D18" s="92">
        <v>13272</v>
      </c>
      <c r="E18" s="92">
        <v>9978.6299999999992</v>
      </c>
      <c r="F18" s="92"/>
    </row>
    <row r="19" spans="1:6" s="72" customFormat="1" ht="15.75" customHeight="1" thickBot="1" x14ac:dyDescent="0.25">
      <c r="A19" s="84" t="s">
        <v>235</v>
      </c>
      <c r="B19" s="85" t="s">
        <v>236</v>
      </c>
      <c r="C19" s="86">
        <f>C20</f>
        <v>15276</v>
      </c>
      <c r="D19" s="86">
        <f t="shared" ref="D19:E19" si="8">D20</f>
        <v>15276</v>
      </c>
      <c r="E19" s="86">
        <f t="shared" si="8"/>
        <v>9674.56</v>
      </c>
      <c r="F19" s="86">
        <f>E19/D19*100</f>
        <v>63.33176224142445</v>
      </c>
    </row>
    <row r="20" spans="1:6" s="72" customFormat="1" ht="18.75" customHeight="1" thickTop="1" x14ac:dyDescent="0.2">
      <c r="A20" s="90" t="s">
        <v>237</v>
      </c>
      <c r="B20" s="91" t="s">
        <v>166</v>
      </c>
      <c r="C20" s="93">
        <v>15276</v>
      </c>
      <c r="D20" s="93">
        <v>15276</v>
      </c>
      <c r="E20" s="93">
        <v>9674.56</v>
      </c>
      <c r="F20" s="93"/>
    </row>
    <row r="21" spans="1:6" s="72" customFormat="1" ht="18.75" customHeight="1" thickBot="1" x14ac:dyDescent="0.25">
      <c r="A21" s="84" t="s">
        <v>238</v>
      </c>
      <c r="B21" s="85" t="s">
        <v>239</v>
      </c>
      <c r="C21" s="86">
        <f>C22+C23</f>
        <v>153892</v>
      </c>
      <c r="D21" s="86">
        <f t="shared" ref="D21:E21" si="9">D22+D23</f>
        <v>153892</v>
      </c>
      <c r="E21" s="86">
        <f t="shared" si="9"/>
        <v>66484.789999999994</v>
      </c>
      <c r="F21" s="86">
        <f>E21/D21*100</f>
        <v>43.202239232708649</v>
      </c>
    </row>
    <row r="22" spans="1:6" ht="15.75" customHeight="1" thickTop="1" x14ac:dyDescent="0.2">
      <c r="A22" s="94" t="s">
        <v>240</v>
      </c>
      <c r="B22" s="95" t="s">
        <v>168</v>
      </c>
      <c r="C22" s="89"/>
      <c r="D22" s="89"/>
      <c r="E22" s="89"/>
      <c r="F22" s="89"/>
    </row>
    <row r="23" spans="1:6" ht="15.75" customHeight="1" thickBot="1" x14ac:dyDescent="0.25">
      <c r="A23" s="94" t="s">
        <v>241</v>
      </c>
      <c r="B23" s="95" t="s">
        <v>169</v>
      </c>
      <c r="C23" s="89">
        <v>153892</v>
      </c>
      <c r="D23" s="89">
        <v>153892</v>
      </c>
      <c r="E23" s="89">
        <v>66484.789999999994</v>
      </c>
      <c r="F23" s="89"/>
    </row>
    <row r="24" spans="1:6" ht="16.5" hidden="1" customHeight="1" thickBot="1" x14ac:dyDescent="0.25">
      <c r="A24" s="96" t="s">
        <v>242</v>
      </c>
      <c r="B24" s="97" t="s">
        <v>243</v>
      </c>
      <c r="C24" s="98">
        <v>0</v>
      </c>
    </row>
    <row r="25" spans="1:6" ht="19.5" customHeight="1" thickBot="1" x14ac:dyDescent="0.25">
      <c r="A25" s="80" t="s">
        <v>244</v>
      </c>
      <c r="B25" s="81" t="s">
        <v>245</v>
      </c>
      <c r="C25" s="82">
        <f>C26+C31+C38+C48+C50</f>
        <v>221261</v>
      </c>
      <c r="D25" s="82">
        <f t="shared" ref="D25:E25" si="10">D26+D31+D38+D48+D50</f>
        <v>221261</v>
      </c>
      <c r="E25" s="82">
        <f t="shared" si="10"/>
        <v>166173.01</v>
      </c>
      <c r="F25" s="79">
        <f>E25/D25*100</f>
        <v>75.1027112776314</v>
      </c>
    </row>
    <row r="26" spans="1:6" s="72" customFormat="1" ht="20.100000000000001" customHeight="1" thickBot="1" x14ac:dyDescent="0.25">
      <c r="A26" s="84" t="s">
        <v>246</v>
      </c>
      <c r="B26" s="99" t="s">
        <v>247</v>
      </c>
      <c r="C26" s="100">
        <f>C27+C28+C29+C30</f>
        <v>60849</v>
      </c>
      <c r="D26" s="100">
        <f t="shared" ref="D26:E26" si="11">D27+D28+D29+D30</f>
        <v>60849</v>
      </c>
      <c r="E26" s="100">
        <f t="shared" si="11"/>
        <v>28156.800000000003</v>
      </c>
      <c r="F26" s="100">
        <f>E26/D26*100</f>
        <v>46.27323374254302</v>
      </c>
    </row>
    <row r="27" spans="1:6" s="72" customFormat="1" ht="15.75" customHeight="1" thickTop="1" x14ac:dyDescent="0.2">
      <c r="A27" s="87" t="s">
        <v>248</v>
      </c>
      <c r="B27" s="88" t="s">
        <v>43</v>
      </c>
      <c r="C27" s="101">
        <v>6963</v>
      </c>
      <c r="D27" s="101">
        <v>6963</v>
      </c>
      <c r="E27" s="101">
        <v>2244.4</v>
      </c>
      <c r="F27" s="101"/>
    </row>
    <row r="28" spans="1:6" ht="16.5" customHeight="1" x14ac:dyDescent="0.2">
      <c r="A28" s="94" t="s">
        <v>249</v>
      </c>
      <c r="B28" s="91" t="s">
        <v>170</v>
      </c>
      <c r="C28" s="101">
        <v>52426</v>
      </c>
      <c r="D28" s="101">
        <v>52426</v>
      </c>
      <c r="E28" s="101">
        <v>24983.89</v>
      </c>
      <c r="F28" s="101"/>
    </row>
    <row r="29" spans="1:6" s="72" customFormat="1" ht="15.75" customHeight="1" x14ac:dyDescent="0.2">
      <c r="A29" s="90" t="s">
        <v>250</v>
      </c>
      <c r="B29" s="91" t="s">
        <v>171</v>
      </c>
      <c r="C29" s="101">
        <v>398</v>
      </c>
      <c r="D29" s="101">
        <v>398</v>
      </c>
      <c r="E29" s="101">
        <v>339.11</v>
      </c>
      <c r="F29" s="101"/>
    </row>
    <row r="30" spans="1:6" s="72" customFormat="1" ht="15.75" customHeight="1" thickBot="1" x14ac:dyDescent="0.25">
      <c r="A30" s="102" t="s">
        <v>251</v>
      </c>
      <c r="B30" s="103" t="s">
        <v>172</v>
      </c>
      <c r="C30" s="101">
        <v>1062</v>
      </c>
      <c r="D30" s="101">
        <v>1062</v>
      </c>
      <c r="E30" s="101">
        <v>589.4</v>
      </c>
      <c r="F30" s="101"/>
    </row>
    <row r="31" spans="1:6" s="72" customFormat="1" ht="20.100000000000001" customHeight="1" thickTop="1" thickBot="1" x14ac:dyDescent="0.25">
      <c r="A31" s="104" t="s">
        <v>252</v>
      </c>
      <c r="B31" s="105" t="s">
        <v>253</v>
      </c>
      <c r="C31" s="106">
        <f>C32+C34+C35+C36+C37</f>
        <v>28270</v>
      </c>
      <c r="D31" s="106">
        <f t="shared" ref="D31:E31" si="12">D32+D34+D35+D36+D37</f>
        <v>28270</v>
      </c>
      <c r="E31" s="106">
        <f t="shared" si="12"/>
        <v>19927.260000000002</v>
      </c>
      <c r="F31" s="100">
        <f>E31/D31*100</f>
        <v>70.489069685178634</v>
      </c>
    </row>
    <row r="32" spans="1:6" s="72" customFormat="1" ht="15.75" customHeight="1" thickTop="1" x14ac:dyDescent="0.2">
      <c r="A32" s="87" t="s">
        <v>254</v>
      </c>
      <c r="B32" s="88" t="s">
        <v>174</v>
      </c>
      <c r="C32" s="101">
        <v>11945</v>
      </c>
      <c r="D32" s="101">
        <v>11945</v>
      </c>
      <c r="E32" s="101">
        <v>9778.92</v>
      </c>
      <c r="F32" s="101"/>
    </row>
    <row r="33" spans="1:6" s="110" customFormat="1" ht="15.75" hidden="1" customHeight="1" thickTop="1" x14ac:dyDescent="0.2">
      <c r="A33" s="107" t="s">
        <v>255</v>
      </c>
      <c r="B33" s="108" t="s">
        <v>175</v>
      </c>
      <c r="C33" s="109"/>
      <c r="D33" s="109"/>
      <c r="E33" s="109"/>
      <c r="F33" s="109"/>
    </row>
    <row r="34" spans="1:6" s="72" customFormat="1" ht="15.75" customHeight="1" x14ac:dyDescent="0.2">
      <c r="A34" s="90" t="s">
        <v>256</v>
      </c>
      <c r="B34" s="91" t="s">
        <v>176</v>
      </c>
      <c r="C34" s="101">
        <v>14600</v>
      </c>
      <c r="D34" s="101">
        <v>14600</v>
      </c>
      <c r="E34" s="101">
        <v>9257.77</v>
      </c>
      <c r="F34" s="101"/>
    </row>
    <row r="35" spans="1:6" s="72" customFormat="1" ht="15.75" customHeight="1" x14ac:dyDescent="0.2">
      <c r="A35" s="90" t="s">
        <v>257</v>
      </c>
      <c r="B35" s="91" t="s">
        <v>258</v>
      </c>
      <c r="C35" s="101">
        <v>265</v>
      </c>
      <c r="D35" s="101">
        <v>265</v>
      </c>
      <c r="E35" s="101">
        <v>474.97</v>
      </c>
      <c r="F35" s="101"/>
    </row>
    <row r="36" spans="1:6" s="72" customFormat="1" ht="15.75" customHeight="1" x14ac:dyDescent="0.2">
      <c r="A36" s="90" t="s">
        <v>259</v>
      </c>
      <c r="B36" s="91" t="s">
        <v>178</v>
      </c>
      <c r="C36" s="101">
        <v>1460</v>
      </c>
      <c r="D36" s="101">
        <v>1460</v>
      </c>
      <c r="E36" s="101">
        <v>415.6</v>
      </c>
      <c r="F36" s="101"/>
    </row>
    <row r="37" spans="1:6" s="72" customFormat="1" ht="15.75" customHeight="1" thickBot="1" x14ac:dyDescent="0.25">
      <c r="A37" s="90" t="s">
        <v>260</v>
      </c>
      <c r="B37" s="91" t="s">
        <v>179</v>
      </c>
      <c r="C37" s="101">
        <v>0</v>
      </c>
      <c r="D37" s="101">
        <v>0</v>
      </c>
      <c r="E37" s="101">
        <v>0</v>
      </c>
      <c r="F37" s="101"/>
    </row>
    <row r="38" spans="1:6" s="72" customFormat="1" ht="20.100000000000001" customHeight="1" thickTop="1" thickBot="1" x14ac:dyDescent="0.25">
      <c r="A38" s="104" t="s">
        <v>261</v>
      </c>
      <c r="B38" s="105" t="s">
        <v>262</v>
      </c>
      <c r="C38" s="106">
        <f>C39+C40+C41+C42+C43+C44+C45+C46+C47</f>
        <v>127139</v>
      </c>
      <c r="D38" s="106">
        <f t="shared" ref="D38:E38" si="13">D39+D40+D41+D42+D43+D44+D45+D46+D47</f>
        <v>127139</v>
      </c>
      <c r="E38" s="106">
        <f t="shared" si="13"/>
        <v>116865.51</v>
      </c>
      <c r="F38" s="100">
        <f>E38/D38*100</f>
        <v>91.919481826976764</v>
      </c>
    </row>
    <row r="39" spans="1:6" s="72" customFormat="1" ht="15.75" customHeight="1" thickTop="1" x14ac:dyDescent="0.2">
      <c r="A39" s="90" t="s">
        <v>263</v>
      </c>
      <c r="B39" s="91" t="s">
        <v>181</v>
      </c>
      <c r="C39" s="101">
        <v>17254</v>
      </c>
      <c r="D39" s="101">
        <v>17254</v>
      </c>
      <c r="E39" s="101">
        <v>8613.3700000000008</v>
      </c>
      <c r="F39" s="101"/>
    </row>
    <row r="40" spans="1:6" s="72" customFormat="1" ht="15.75" customHeight="1" x14ac:dyDescent="0.2">
      <c r="A40" s="90" t="s">
        <v>264</v>
      </c>
      <c r="B40" s="91" t="s">
        <v>182</v>
      </c>
      <c r="C40" s="101">
        <v>1593</v>
      </c>
      <c r="D40" s="101">
        <v>1593</v>
      </c>
      <c r="E40" s="101">
        <v>392.4</v>
      </c>
      <c r="F40" s="101"/>
    </row>
    <row r="41" spans="1:6" s="72" customFormat="1" ht="15.75" customHeight="1" x14ac:dyDescent="0.2">
      <c r="A41" s="90" t="s">
        <v>265</v>
      </c>
      <c r="B41" s="91" t="s">
        <v>183</v>
      </c>
      <c r="C41" s="101">
        <v>1593</v>
      </c>
      <c r="D41" s="101">
        <v>1593</v>
      </c>
      <c r="E41" s="101">
        <v>787.98</v>
      </c>
      <c r="F41" s="101"/>
    </row>
    <row r="42" spans="1:6" s="72" customFormat="1" ht="15.75" customHeight="1" x14ac:dyDescent="0.2">
      <c r="A42" s="90" t="s">
        <v>266</v>
      </c>
      <c r="B42" s="91" t="s">
        <v>184</v>
      </c>
      <c r="C42" s="101">
        <v>6636</v>
      </c>
      <c r="D42" s="101">
        <v>6636</v>
      </c>
      <c r="E42" s="101">
        <v>3894.61</v>
      </c>
      <c r="F42" s="101"/>
    </row>
    <row r="43" spans="1:6" s="72" customFormat="1" ht="15.75" customHeight="1" x14ac:dyDescent="0.2">
      <c r="A43" s="90" t="s">
        <v>267</v>
      </c>
      <c r="B43" s="91" t="s">
        <v>185</v>
      </c>
      <c r="C43" s="101">
        <v>6371</v>
      </c>
      <c r="D43" s="101">
        <v>6371</v>
      </c>
      <c r="E43" s="101">
        <v>2589.37</v>
      </c>
      <c r="F43" s="101"/>
    </row>
    <row r="44" spans="1:6" s="72" customFormat="1" ht="15.75" customHeight="1" x14ac:dyDescent="0.2">
      <c r="A44" s="90" t="s">
        <v>268</v>
      </c>
      <c r="B44" s="91" t="s">
        <v>186</v>
      </c>
      <c r="C44" s="101">
        <v>1062</v>
      </c>
      <c r="D44" s="101">
        <v>1062</v>
      </c>
      <c r="E44" s="101">
        <v>50</v>
      </c>
      <c r="F44" s="101"/>
    </row>
    <row r="45" spans="1:6" s="72" customFormat="1" ht="15.75" customHeight="1" x14ac:dyDescent="0.2">
      <c r="A45" s="90" t="s">
        <v>269</v>
      </c>
      <c r="B45" s="91" t="s">
        <v>187</v>
      </c>
      <c r="C45" s="101">
        <v>90573</v>
      </c>
      <c r="D45" s="101">
        <v>90573</v>
      </c>
      <c r="E45" s="101">
        <v>98596.64</v>
      </c>
      <c r="F45" s="101"/>
    </row>
    <row r="46" spans="1:6" s="72" customFormat="1" ht="15.75" customHeight="1" x14ac:dyDescent="0.2">
      <c r="A46" s="90" t="s">
        <v>270</v>
      </c>
      <c r="B46" s="91" t="s">
        <v>188</v>
      </c>
      <c r="C46" s="101">
        <v>66</v>
      </c>
      <c r="D46" s="101">
        <v>66</v>
      </c>
      <c r="E46" s="101">
        <v>26.14</v>
      </c>
      <c r="F46" s="101"/>
    </row>
    <row r="47" spans="1:6" s="72" customFormat="1" ht="15.75" customHeight="1" thickBot="1" x14ac:dyDescent="0.25">
      <c r="A47" s="90" t="s">
        <v>271</v>
      </c>
      <c r="B47" s="91" t="s">
        <v>189</v>
      </c>
      <c r="C47" s="101">
        <v>1991</v>
      </c>
      <c r="D47" s="101">
        <v>1991</v>
      </c>
      <c r="E47" s="101">
        <v>1915</v>
      </c>
      <c r="F47" s="101"/>
    </row>
    <row r="48" spans="1:6" s="72" customFormat="1" ht="38.25" customHeight="1" thickTop="1" thickBot="1" x14ac:dyDescent="0.25">
      <c r="A48" s="104" t="s">
        <v>272</v>
      </c>
      <c r="B48" s="105" t="s">
        <v>273</v>
      </c>
      <c r="C48" s="106">
        <f>C49</f>
        <v>1327</v>
      </c>
      <c r="D48" s="106">
        <f t="shared" ref="D48:E48" si="14">D49</f>
        <v>1327</v>
      </c>
      <c r="E48" s="106">
        <f t="shared" si="14"/>
        <v>357.6</v>
      </c>
      <c r="F48" s="100">
        <f>E48/D48*100</f>
        <v>26.948003014318012</v>
      </c>
    </row>
    <row r="49" spans="1:9" s="72" customFormat="1" ht="15.75" customHeight="1" thickTop="1" thickBot="1" x14ac:dyDescent="0.25">
      <c r="A49" s="90" t="s">
        <v>274</v>
      </c>
      <c r="B49" s="91" t="s">
        <v>190</v>
      </c>
      <c r="C49" s="101">
        <v>1327</v>
      </c>
      <c r="D49" s="101">
        <v>1327</v>
      </c>
      <c r="E49" s="101">
        <v>357.6</v>
      </c>
      <c r="F49" s="101"/>
    </row>
    <row r="50" spans="1:9" s="72" customFormat="1" ht="20.100000000000001" customHeight="1" thickTop="1" thickBot="1" x14ac:dyDescent="0.25">
      <c r="A50" s="104" t="s">
        <v>275</v>
      </c>
      <c r="B50" s="105" t="s">
        <v>276</v>
      </c>
      <c r="C50" s="106">
        <f>C52+C53+C54+C55+C56+C57</f>
        <v>3676</v>
      </c>
      <c r="D50" s="106">
        <f t="shared" ref="D50:E50" si="15">D52+D53+D54+D55+D56+D57</f>
        <v>3676</v>
      </c>
      <c r="E50" s="106">
        <f t="shared" si="15"/>
        <v>865.84</v>
      </c>
      <c r="F50" s="100">
        <f>E50/D50*100</f>
        <v>23.553862894450493</v>
      </c>
    </row>
    <row r="51" spans="1:9" s="72" customFormat="1" ht="25.5" hidden="1" customHeight="1" thickTop="1" thickBot="1" x14ac:dyDescent="0.25">
      <c r="A51" s="90" t="s">
        <v>277</v>
      </c>
      <c r="B51" s="91" t="s">
        <v>192</v>
      </c>
      <c r="C51" s="101">
        <v>0</v>
      </c>
      <c r="D51" s="101"/>
      <c r="E51" s="101"/>
      <c r="F51" s="101"/>
    </row>
    <row r="52" spans="1:9" s="72" customFormat="1" ht="15.75" customHeight="1" thickTop="1" x14ac:dyDescent="0.2">
      <c r="A52" s="90" t="s">
        <v>278</v>
      </c>
      <c r="B52" s="91" t="s">
        <v>193</v>
      </c>
      <c r="C52" s="101">
        <v>664</v>
      </c>
      <c r="D52" s="101">
        <v>664</v>
      </c>
      <c r="E52" s="101">
        <v>284.37</v>
      </c>
      <c r="F52" s="101"/>
    </row>
    <row r="53" spans="1:9" s="72" customFormat="1" ht="15.75" customHeight="1" x14ac:dyDescent="0.2">
      <c r="A53" s="90" t="s">
        <v>279</v>
      </c>
      <c r="B53" s="91" t="s">
        <v>194</v>
      </c>
      <c r="C53" s="101">
        <v>66</v>
      </c>
      <c r="D53" s="101">
        <v>66</v>
      </c>
      <c r="E53" s="101">
        <v>0</v>
      </c>
      <c r="F53" s="101"/>
    </row>
    <row r="54" spans="1:9" s="112" customFormat="1" ht="15.75" customHeight="1" x14ac:dyDescent="0.2">
      <c r="A54" s="94" t="s">
        <v>280</v>
      </c>
      <c r="B54" s="95" t="s">
        <v>195</v>
      </c>
      <c r="C54" s="111"/>
      <c r="D54" s="111"/>
      <c r="E54" s="111">
        <v>0</v>
      </c>
      <c r="F54" s="111"/>
    </row>
    <row r="55" spans="1:9" s="72" customFormat="1" ht="15.75" customHeight="1" x14ac:dyDescent="0.2">
      <c r="A55" s="90" t="s">
        <v>281</v>
      </c>
      <c r="B55" s="91" t="s">
        <v>196</v>
      </c>
      <c r="C55" s="101">
        <v>1354</v>
      </c>
      <c r="D55" s="101">
        <v>1354</v>
      </c>
      <c r="E55" s="101">
        <v>124.43</v>
      </c>
      <c r="F55" s="101"/>
    </row>
    <row r="56" spans="1:9" s="112" customFormat="1" ht="15.75" customHeight="1" x14ac:dyDescent="0.2">
      <c r="A56" s="94" t="s">
        <v>282</v>
      </c>
      <c r="B56" s="95" t="s">
        <v>197</v>
      </c>
      <c r="C56" s="101">
        <v>796</v>
      </c>
      <c r="D56" s="101">
        <v>796</v>
      </c>
      <c r="E56" s="101">
        <v>0</v>
      </c>
      <c r="F56" s="101"/>
    </row>
    <row r="57" spans="1:9" s="72" customFormat="1" ht="15.75" customHeight="1" thickBot="1" x14ac:dyDescent="0.25">
      <c r="A57" s="113" t="s">
        <v>283</v>
      </c>
      <c r="B57" s="114" t="s">
        <v>198</v>
      </c>
      <c r="C57" s="98">
        <v>796</v>
      </c>
      <c r="D57" s="98">
        <v>796</v>
      </c>
      <c r="E57" s="98">
        <v>457.04</v>
      </c>
      <c r="F57" s="98"/>
      <c r="I57" s="115"/>
    </row>
    <row r="58" spans="1:9" s="72" customFormat="1" ht="15.75" customHeight="1" thickBot="1" x14ac:dyDescent="0.25">
      <c r="A58" s="80" t="s">
        <v>284</v>
      </c>
      <c r="B58" s="81" t="s">
        <v>285</v>
      </c>
      <c r="C58" s="116">
        <f>C59+C61</f>
        <v>983</v>
      </c>
      <c r="D58" s="116">
        <f t="shared" ref="D58:E58" si="16">D59+D61</f>
        <v>983</v>
      </c>
      <c r="E58" s="116">
        <f t="shared" si="16"/>
        <v>426.56</v>
      </c>
      <c r="F58" s="117">
        <f>E58/D58*100</f>
        <v>43.393692777212614</v>
      </c>
    </row>
    <row r="59" spans="1:9" s="72" customFormat="1" ht="20.100000000000001" customHeight="1" thickBot="1" x14ac:dyDescent="0.25">
      <c r="A59" s="84" t="s">
        <v>286</v>
      </c>
      <c r="B59" s="99" t="s">
        <v>287</v>
      </c>
      <c r="C59" s="100">
        <f>C60</f>
        <v>319</v>
      </c>
      <c r="D59" s="100">
        <f t="shared" ref="D59:E59" si="17">D60</f>
        <v>319</v>
      </c>
      <c r="E59" s="100">
        <f t="shared" si="17"/>
        <v>166.56</v>
      </c>
      <c r="F59" s="100">
        <f>E59/D59*100</f>
        <v>52.213166144200628</v>
      </c>
    </row>
    <row r="60" spans="1:9" s="72" customFormat="1" ht="27" customHeight="1" thickTop="1" thickBot="1" x14ac:dyDescent="0.25">
      <c r="A60" s="90" t="s">
        <v>288</v>
      </c>
      <c r="B60" s="91" t="s">
        <v>289</v>
      </c>
      <c r="C60" s="101">
        <v>319</v>
      </c>
      <c r="D60" s="101">
        <v>319</v>
      </c>
      <c r="E60" s="101">
        <v>166.56</v>
      </c>
      <c r="F60" s="101"/>
    </row>
    <row r="61" spans="1:9" s="72" customFormat="1" ht="20.100000000000001" customHeight="1" thickTop="1" thickBot="1" x14ac:dyDescent="0.25">
      <c r="A61" s="104" t="s">
        <v>290</v>
      </c>
      <c r="B61" s="105" t="s">
        <v>291</v>
      </c>
      <c r="C61" s="106">
        <f>C62+C63</f>
        <v>664</v>
      </c>
      <c r="D61" s="106">
        <f t="shared" ref="D61:E61" si="18">D62+D63</f>
        <v>664</v>
      </c>
      <c r="E61" s="106">
        <f t="shared" si="18"/>
        <v>260</v>
      </c>
      <c r="F61" s="100">
        <f>E61/D61*100</f>
        <v>39.156626506024097</v>
      </c>
    </row>
    <row r="62" spans="1:9" s="112" customFormat="1" ht="15.75" customHeight="1" thickTop="1" x14ac:dyDescent="0.2">
      <c r="A62" s="94" t="s">
        <v>292</v>
      </c>
      <c r="B62" s="95" t="s">
        <v>203</v>
      </c>
      <c r="C62" s="111">
        <v>664</v>
      </c>
      <c r="D62" s="111">
        <v>664</v>
      </c>
      <c r="E62" s="111">
        <v>260</v>
      </c>
      <c r="F62" s="111"/>
    </row>
    <row r="63" spans="1:9" s="112" customFormat="1" ht="15.75" customHeight="1" thickBot="1" x14ac:dyDescent="0.25">
      <c r="A63" s="96" t="s">
        <v>293</v>
      </c>
      <c r="B63" s="97" t="s">
        <v>204</v>
      </c>
      <c r="C63" s="118"/>
      <c r="D63" s="118"/>
      <c r="E63" s="118"/>
      <c r="F63" s="118"/>
    </row>
    <row r="64" spans="1:9" s="112" customFormat="1" ht="15.75" customHeight="1" thickBot="1" x14ac:dyDescent="0.25">
      <c r="A64" s="80" t="s">
        <v>294</v>
      </c>
      <c r="B64" s="81" t="s">
        <v>295</v>
      </c>
      <c r="C64" s="119">
        <f>C65+C72</f>
        <v>4296</v>
      </c>
      <c r="D64" s="119">
        <f t="shared" ref="D64:E64" si="19">D65+D72</f>
        <v>4296</v>
      </c>
      <c r="E64" s="119">
        <f t="shared" si="19"/>
        <v>1635.42</v>
      </c>
      <c r="F64" s="117">
        <f t="shared" ref="F64:F65" si="20">E64/D64*100</f>
        <v>38.068435754189942</v>
      </c>
    </row>
    <row r="65" spans="1:6" s="112" customFormat="1" ht="26.25" thickBot="1" x14ac:dyDescent="0.25">
      <c r="A65" s="80" t="s">
        <v>296</v>
      </c>
      <c r="B65" s="120" t="s">
        <v>297</v>
      </c>
      <c r="C65" s="116">
        <f>C66+C70</f>
        <v>4296</v>
      </c>
      <c r="D65" s="116">
        <f t="shared" ref="D65:E65" si="21">D66+D70</f>
        <v>4296</v>
      </c>
      <c r="E65" s="116">
        <f t="shared" si="21"/>
        <v>1635.42</v>
      </c>
      <c r="F65" s="117">
        <f t="shared" si="20"/>
        <v>38.068435754189942</v>
      </c>
    </row>
    <row r="66" spans="1:6" s="72" customFormat="1" ht="20.25" customHeight="1" thickBot="1" x14ac:dyDescent="0.25">
      <c r="A66" s="84" t="s">
        <v>298</v>
      </c>
      <c r="B66" s="121" t="s">
        <v>299</v>
      </c>
      <c r="C66" s="100">
        <f>C67+C68+C69</f>
        <v>1000</v>
      </c>
      <c r="D66" s="100">
        <f t="shared" ref="D66:E66" si="22">D67+D68+D69</f>
        <v>1000</v>
      </c>
      <c r="E66" s="100">
        <f t="shared" si="22"/>
        <v>0</v>
      </c>
      <c r="F66" s="100">
        <f>E66/D66*100</f>
        <v>0</v>
      </c>
    </row>
    <row r="67" spans="1:6" s="72" customFormat="1" ht="15.75" customHeight="1" thickTop="1" x14ac:dyDescent="0.2">
      <c r="A67" s="90" t="s">
        <v>300</v>
      </c>
      <c r="B67" s="91" t="s">
        <v>208</v>
      </c>
      <c r="C67" s="101">
        <v>1000</v>
      </c>
      <c r="D67" s="101">
        <v>1000</v>
      </c>
      <c r="E67" s="101">
        <v>0</v>
      </c>
      <c r="F67" s="101"/>
    </row>
    <row r="68" spans="1:6" s="72" customFormat="1" ht="15.75" customHeight="1" x14ac:dyDescent="0.2">
      <c r="A68" s="90" t="s">
        <v>301</v>
      </c>
      <c r="B68" s="91" t="s">
        <v>209</v>
      </c>
      <c r="C68" s="101">
        <v>0</v>
      </c>
      <c r="D68" s="101"/>
      <c r="E68" s="101"/>
      <c r="F68" s="101"/>
    </row>
    <row r="69" spans="1:6" s="72" customFormat="1" ht="15.75" customHeight="1" thickBot="1" x14ac:dyDescent="0.25">
      <c r="A69" s="90" t="s">
        <v>302</v>
      </c>
      <c r="B69" s="91" t="s">
        <v>210</v>
      </c>
      <c r="C69" s="101">
        <v>0</v>
      </c>
      <c r="D69" s="101"/>
      <c r="E69" s="101"/>
      <c r="F69" s="101"/>
    </row>
    <row r="70" spans="1:6" s="72" customFormat="1" ht="19.5" customHeight="1" thickTop="1" thickBot="1" x14ac:dyDescent="0.25">
      <c r="A70" s="104" t="s">
        <v>303</v>
      </c>
      <c r="B70" s="122" t="s">
        <v>304</v>
      </c>
      <c r="C70" s="106">
        <f>C71</f>
        <v>3296</v>
      </c>
      <c r="D70" s="106">
        <f t="shared" ref="D70:E70" si="23">D71</f>
        <v>3296</v>
      </c>
      <c r="E70" s="106">
        <f t="shared" si="23"/>
        <v>1635.42</v>
      </c>
      <c r="F70" s="100">
        <f>E70/D70*100</f>
        <v>49.618325242718448</v>
      </c>
    </row>
    <row r="71" spans="1:6" s="72" customFormat="1" ht="15.75" customHeight="1" thickTop="1" thickBot="1" x14ac:dyDescent="0.25">
      <c r="A71" s="90" t="s">
        <v>305</v>
      </c>
      <c r="B71" s="91" t="s">
        <v>215</v>
      </c>
      <c r="C71" s="101">
        <v>3296</v>
      </c>
      <c r="D71" s="101">
        <v>3296</v>
      </c>
      <c r="E71" s="101">
        <v>1635.42</v>
      </c>
      <c r="F71" s="117">
        <f t="shared" ref="F71:F72" si="24">E71/D71*100</f>
        <v>49.618325242718448</v>
      </c>
    </row>
    <row r="72" spans="1:6" s="72" customFormat="1" ht="26.25" thickBot="1" x14ac:dyDescent="0.25">
      <c r="A72" s="80" t="s">
        <v>306</v>
      </c>
      <c r="B72" s="120" t="s">
        <v>307</v>
      </c>
      <c r="C72" s="116">
        <f>C73</f>
        <v>0</v>
      </c>
      <c r="D72" s="116">
        <f t="shared" ref="D72:E73" si="25">D73</f>
        <v>0</v>
      </c>
      <c r="E72" s="116">
        <f t="shared" si="25"/>
        <v>0</v>
      </c>
      <c r="F72" s="117" t="e">
        <f t="shared" si="24"/>
        <v>#DIV/0!</v>
      </c>
    </row>
    <row r="73" spans="1:6" s="72" customFormat="1" ht="19.5" customHeight="1" thickTop="1" thickBot="1" x14ac:dyDescent="0.25">
      <c r="A73" s="104" t="s">
        <v>308</v>
      </c>
      <c r="B73" s="122" t="s">
        <v>309</v>
      </c>
      <c r="C73" s="106">
        <f>C74</f>
        <v>0</v>
      </c>
      <c r="D73" s="106">
        <f t="shared" si="25"/>
        <v>0</v>
      </c>
      <c r="E73" s="106">
        <f t="shared" si="25"/>
        <v>0</v>
      </c>
      <c r="F73" s="100" t="e">
        <f>E73/D73*100</f>
        <v>#DIV/0!</v>
      </c>
    </row>
    <row r="74" spans="1:6" s="72" customFormat="1" ht="15.75" customHeight="1" thickTop="1" x14ac:dyDescent="0.2">
      <c r="A74" s="90" t="s">
        <v>310</v>
      </c>
      <c r="B74" s="91" t="s">
        <v>311</v>
      </c>
      <c r="C74" s="101"/>
      <c r="D74" s="101"/>
      <c r="E74" s="101"/>
      <c r="F74" s="101"/>
    </row>
    <row r="75" spans="1:6" ht="20.100000000000001" customHeight="1" thickBot="1" x14ac:dyDescent="0.25">
      <c r="A75" s="73" t="s">
        <v>312</v>
      </c>
      <c r="B75" s="123" t="s">
        <v>313</v>
      </c>
      <c r="C75" s="124">
        <f>C76+C87</f>
        <v>664</v>
      </c>
      <c r="D75" s="124">
        <f>D76+D87</f>
        <v>664</v>
      </c>
      <c r="E75" s="124">
        <f>E76+E87</f>
        <v>128.15</v>
      </c>
      <c r="F75" s="75">
        <f>E75/D75*100</f>
        <v>19.299698795180724</v>
      </c>
    </row>
    <row r="76" spans="1:6" ht="20.100000000000001" customHeight="1" thickBot="1" x14ac:dyDescent="0.25">
      <c r="A76" s="76">
        <v>3</v>
      </c>
      <c r="B76" s="77" t="s">
        <v>314</v>
      </c>
      <c r="C76" s="78">
        <f>C77</f>
        <v>664</v>
      </c>
      <c r="D76" s="78">
        <f t="shared" ref="D76:E76" si="26">D77</f>
        <v>664</v>
      </c>
      <c r="E76" s="78">
        <f t="shared" si="26"/>
        <v>128.15</v>
      </c>
      <c r="F76" s="117">
        <f t="shared" ref="F76:F77" si="27">E76/D76*100</f>
        <v>19.299698795180724</v>
      </c>
    </row>
    <row r="77" spans="1:6" ht="20.100000000000001" customHeight="1" thickBot="1" x14ac:dyDescent="0.25">
      <c r="A77" s="80" t="s">
        <v>244</v>
      </c>
      <c r="B77" s="81" t="s">
        <v>245</v>
      </c>
      <c r="C77" s="82">
        <f>C78+C82+C85</f>
        <v>664</v>
      </c>
      <c r="D77" s="82">
        <f t="shared" ref="D77:E77" si="28">D78+D82+D85</f>
        <v>664</v>
      </c>
      <c r="E77" s="82">
        <f t="shared" si="28"/>
        <v>128.15</v>
      </c>
      <c r="F77" s="117">
        <f t="shared" si="27"/>
        <v>19.299698795180724</v>
      </c>
    </row>
    <row r="78" spans="1:6" ht="20.100000000000001" customHeight="1" thickTop="1" thickBot="1" x14ac:dyDescent="0.25">
      <c r="A78" s="104" t="s">
        <v>252</v>
      </c>
      <c r="B78" s="105" t="s">
        <v>253</v>
      </c>
      <c r="C78" s="105">
        <f>C79+C80+C81</f>
        <v>664</v>
      </c>
      <c r="D78" s="105">
        <f t="shared" ref="D78:E78" si="29">D79+D80+D81</f>
        <v>664</v>
      </c>
      <c r="E78" s="105">
        <f t="shared" si="29"/>
        <v>128.15</v>
      </c>
      <c r="F78" s="100">
        <f>E78/D78*100</f>
        <v>19.299698795180724</v>
      </c>
    </row>
    <row r="79" spans="1:6" s="72" customFormat="1" ht="15.75" customHeight="1" thickTop="1" x14ac:dyDescent="0.2">
      <c r="A79" s="90" t="s">
        <v>254</v>
      </c>
      <c r="B79" s="91" t="s">
        <v>315</v>
      </c>
      <c r="C79" s="101">
        <v>664</v>
      </c>
      <c r="D79" s="101">
        <v>664</v>
      </c>
      <c r="E79" s="101">
        <v>128.15</v>
      </c>
      <c r="F79" s="101"/>
    </row>
    <row r="80" spans="1:6" s="72" customFormat="1" ht="15.75" customHeight="1" x14ac:dyDescent="0.2">
      <c r="A80" s="90" t="s">
        <v>255</v>
      </c>
      <c r="B80" s="91" t="s">
        <v>332</v>
      </c>
      <c r="C80" s="101">
        <v>0</v>
      </c>
      <c r="D80" s="101"/>
      <c r="E80" s="101"/>
      <c r="F80" s="101"/>
    </row>
    <row r="81" spans="1:6" s="72" customFormat="1" ht="15.75" customHeight="1" thickBot="1" x14ac:dyDescent="0.25">
      <c r="A81" s="90" t="s">
        <v>256</v>
      </c>
      <c r="B81" s="91" t="s">
        <v>316</v>
      </c>
      <c r="C81" s="101">
        <v>0</v>
      </c>
      <c r="D81" s="101"/>
      <c r="E81" s="101"/>
      <c r="F81" s="101"/>
    </row>
    <row r="82" spans="1:6" s="72" customFormat="1" ht="15.75" customHeight="1" thickTop="1" thickBot="1" x14ac:dyDescent="0.25">
      <c r="A82" s="104" t="s">
        <v>261</v>
      </c>
      <c r="B82" s="105" t="s">
        <v>262</v>
      </c>
      <c r="C82" s="105">
        <f>C83+C84</f>
        <v>0</v>
      </c>
      <c r="D82" s="105">
        <f t="shared" ref="D82:E82" si="30">D83+D84</f>
        <v>0</v>
      </c>
      <c r="E82" s="105">
        <f t="shared" si="30"/>
        <v>0</v>
      </c>
      <c r="F82" s="100" t="e">
        <f>E82/D82*100</f>
        <v>#DIV/0!</v>
      </c>
    </row>
    <row r="83" spans="1:6" s="72" customFormat="1" ht="15.75" customHeight="1" thickTop="1" x14ac:dyDescent="0.2">
      <c r="A83" s="90" t="s">
        <v>264</v>
      </c>
      <c r="B83" s="91" t="s">
        <v>317</v>
      </c>
      <c r="C83" s="101">
        <v>0</v>
      </c>
      <c r="D83" s="101"/>
      <c r="E83" s="101"/>
      <c r="F83" s="101"/>
    </row>
    <row r="84" spans="1:6" s="72" customFormat="1" ht="15.75" customHeight="1" thickBot="1" x14ac:dyDescent="0.25">
      <c r="A84" s="90" t="s">
        <v>267</v>
      </c>
      <c r="B84" s="91" t="s">
        <v>318</v>
      </c>
      <c r="C84" s="101">
        <v>0</v>
      </c>
      <c r="D84" s="101"/>
      <c r="E84" s="101"/>
      <c r="F84" s="101"/>
    </row>
    <row r="85" spans="1:6" s="72" customFormat="1" ht="15.75" customHeight="1" thickTop="1" thickBot="1" x14ac:dyDescent="0.25">
      <c r="A85" s="104" t="s">
        <v>275</v>
      </c>
      <c r="B85" s="105" t="s">
        <v>276</v>
      </c>
      <c r="C85" s="105">
        <f>C86</f>
        <v>0</v>
      </c>
      <c r="D85" s="105">
        <f t="shared" ref="D85:E85" si="31">D86</f>
        <v>0</v>
      </c>
      <c r="E85" s="105">
        <f t="shared" si="31"/>
        <v>0</v>
      </c>
      <c r="F85" s="100" t="e">
        <f>E85/D85*100</f>
        <v>#DIV/0!</v>
      </c>
    </row>
    <row r="86" spans="1:6" s="72" customFormat="1" ht="15.75" customHeight="1" thickTop="1" thickBot="1" x14ac:dyDescent="0.25">
      <c r="A86" s="90" t="s">
        <v>279</v>
      </c>
      <c r="B86" s="91" t="s">
        <v>319</v>
      </c>
      <c r="C86" s="101">
        <v>0</v>
      </c>
      <c r="D86" s="101"/>
      <c r="E86" s="101"/>
      <c r="F86" s="101"/>
    </row>
    <row r="87" spans="1:6" s="72" customFormat="1" ht="15.75" customHeight="1" thickBot="1" x14ac:dyDescent="0.25">
      <c r="A87" s="80" t="s">
        <v>294</v>
      </c>
      <c r="B87" s="120" t="s">
        <v>295</v>
      </c>
      <c r="C87" s="116">
        <f>C88</f>
        <v>0</v>
      </c>
      <c r="D87" s="116">
        <f t="shared" ref="D87:E88" si="32">D88</f>
        <v>0</v>
      </c>
      <c r="E87" s="116">
        <f t="shared" si="32"/>
        <v>0</v>
      </c>
      <c r="F87" s="117" t="e">
        <f t="shared" ref="F87:F88" si="33">E87/D87*100</f>
        <v>#DIV/0!</v>
      </c>
    </row>
    <row r="88" spans="1:6" s="72" customFormat="1" ht="26.25" thickBot="1" x14ac:dyDescent="0.25">
      <c r="A88" s="80" t="s">
        <v>320</v>
      </c>
      <c r="B88" s="120" t="s">
        <v>321</v>
      </c>
      <c r="C88" s="125">
        <f>C89</f>
        <v>0</v>
      </c>
      <c r="D88" s="125">
        <f t="shared" si="32"/>
        <v>0</v>
      </c>
      <c r="E88" s="125">
        <f t="shared" si="32"/>
        <v>0</v>
      </c>
      <c r="F88" s="117" t="e">
        <f t="shared" si="33"/>
        <v>#DIV/0!</v>
      </c>
    </row>
    <row r="89" spans="1:6" s="72" customFormat="1" ht="15.75" customHeight="1" thickTop="1" thickBot="1" x14ac:dyDescent="0.25">
      <c r="A89" s="104" t="s">
        <v>298</v>
      </c>
      <c r="B89" s="122" t="s">
        <v>299</v>
      </c>
      <c r="C89" s="122">
        <f>C90+C91+C92</f>
        <v>0</v>
      </c>
      <c r="D89" s="122">
        <f t="shared" ref="D89:E89" si="34">D90+D91+D92</f>
        <v>0</v>
      </c>
      <c r="E89" s="122">
        <f t="shared" si="34"/>
        <v>0</v>
      </c>
      <c r="F89" s="100" t="e">
        <f>E89/D89*100</f>
        <v>#DIV/0!</v>
      </c>
    </row>
    <row r="90" spans="1:6" s="72" customFormat="1" ht="15.75" customHeight="1" thickTop="1" x14ac:dyDescent="0.2">
      <c r="A90" s="90" t="s">
        <v>300</v>
      </c>
      <c r="B90" s="91" t="s">
        <v>322</v>
      </c>
      <c r="C90" s="101">
        <v>0</v>
      </c>
      <c r="D90" s="101"/>
      <c r="E90" s="101"/>
      <c r="F90" s="101"/>
    </row>
    <row r="91" spans="1:6" s="72" customFormat="1" ht="15.75" customHeight="1" x14ac:dyDescent="0.2">
      <c r="A91" s="90" t="s">
        <v>301</v>
      </c>
      <c r="B91" s="91" t="s">
        <v>323</v>
      </c>
      <c r="C91" s="101">
        <v>0</v>
      </c>
      <c r="D91" s="101"/>
      <c r="E91" s="101"/>
      <c r="F91" s="101"/>
    </row>
    <row r="92" spans="1:6" s="72" customFormat="1" ht="15.75" customHeight="1" x14ac:dyDescent="0.2">
      <c r="A92" s="90" t="s">
        <v>302</v>
      </c>
      <c r="B92" s="91" t="s">
        <v>324</v>
      </c>
      <c r="C92" s="98">
        <v>0</v>
      </c>
      <c r="D92" s="98"/>
      <c r="E92" s="98"/>
      <c r="F92" s="126"/>
    </row>
    <row r="93" spans="1:6" ht="20.100000000000001" customHeight="1" thickBot="1" x14ac:dyDescent="0.25">
      <c r="A93" s="73" t="s">
        <v>325</v>
      </c>
      <c r="B93" s="73" t="s">
        <v>326</v>
      </c>
      <c r="C93" s="74">
        <f>C94</f>
        <v>0</v>
      </c>
      <c r="D93" s="74">
        <f t="shared" ref="D93:E96" si="35">D94</f>
        <v>0</v>
      </c>
      <c r="E93" s="74">
        <f t="shared" si="35"/>
        <v>0</v>
      </c>
      <c r="F93" s="75" t="e">
        <f>E93/D93*100</f>
        <v>#DIV/0!</v>
      </c>
    </row>
    <row r="94" spans="1:6" ht="20.100000000000001" customHeight="1" thickBot="1" x14ac:dyDescent="0.25">
      <c r="A94" s="76">
        <v>3</v>
      </c>
      <c r="B94" s="77" t="s">
        <v>327</v>
      </c>
      <c r="C94" s="78">
        <f>C95</f>
        <v>0</v>
      </c>
      <c r="D94" s="78">
        <f t="shared" si="35"/>
        <v>0</v>
      </c>
      <c r="E94" s="78">
        <f t="shared" si="35"/>
        <v>0</v>
      </c>
      <c r="F94" s="125" t="e">
        <f>E94/D94*100</f>
        <v>#DIV/0!</v>
      </c>
    </row>
    <row r="95" spans="1:6" ht="20.100000000000001" customHeight="1" thickBot="1" x14ac:dyDescent="0.25">
      <c r="A95" s="80" t="s">
        <v>244</v>
      </c>
      <c r="B95" s="81" t="s">
        <v>245</v>
      </c>
      <c r="C95" s="82">
        <f>C96</f>
        <v>0</v>
      </c>
      <c r="D95" s="82">
        <f t="shared" si="35"/>
        <v>0</v>
      </c>
      <c r="E95" s="82">
        <f t="shared" si="35"/>
        <v>0</v>
      </c>
      <c r="F95" s="125" t="e">
        <f>E95/D95*100</f>
        <v>#DIV/0!</v>
      </c>
    </row>
    <row r="96" spans="1:6" s="72" customFormat="1" ht="15.75" customHeight="1" thickTop="1" thickBot="1" x14ac:dyDescent="0.25">
      <c r="A96" s="104" t="s">
        <v>261</v>
      </c>
      <c r="B96" s="122" t="s">
        <v>262</v>
      </c>
      <c r="C96" s="122">
        <f>C97</f>
        <v>0</v>
      </c>
      <c r="D96" s="122">
        <f t="shared" si="35"/>
        <v>0</v>
      </c>
      <c r="E96" s="122">
        <f t="shared" si="35"/>
        <v>0</v>
      </c>
      <c r="F96" s="100" t="e">
        <f>E96/D96*100</f>
        <v>#DIV/0!</v>
      </c>
    </row>
    <row r="97" spans="1:6" s="72" customFormat="1" ht="15.75" customHeight="1" thickTop="1" x14ac:dyDescent="0.2">
      <c r="A97" s="90" t="s">
        <v>269</v>
      </c>
      <c r="B97" s="91" t="s">
        <v>187</v>
      </c>
      <c r="C97" s="101">
        <v>0</v>
      </c>
      <c r="D97" s="101"/>
      <c r="E97" s="101"/>
      <c r="F97" s="101"/>
    </row>
    <row r="98" spans="1:6" s="127" customFormat="1" ht="20.25" customHeight="1" x14ac:dyDescent="0.2"/>
    <row r="99" spans="1:6" s="127" customFormat="1" ht="20.25" customHeight="1" x14ac:dyDescent="0.2"/>
    <row r="100" spans="1:6" s="127" customFormat="1" ht="20.25" customHeight="1" x14ac:dyDescent="0.2"/>
    <row r="101" spans="1:6" s="127" customFormat="1" ht="20.25" customHeight="1" x14ac:dyDescent="0.2"/>
    <row r="102" spans="1:6" s="127" customFormat="1" ht="20.25" customHeight="1" x14ac:dyDescent="0.2"/>
    <row r="103" spans="1:6" s="127" customFormat="1" ht="20.25" customHeight="1" x14ac:dyDescent="0.2"/>
    <row r="104" spans="1:6" s="127" customFormat="1" ht="20.25" customHeight="1" x14ac:dyDescent="0.2"/>
    <row r="105" spans="1:6" s="127" customFormat="1" ht="20.25" customHeight="1" x14ac:dyDescent="0.2"/>
    <row r="106" spans="1:6" s="127" customFormat="1" ht="20.25" customHeight="1" x14ac:dyDescent="0.2"/>
    <row r="107" spans="1:6" s="127" customFormat="1" x14ac:dyDescent="0.2"/>
    <row r="108" spans="1:6" s="127" customFormat="1" ht="20.25" customHeight="1" x14ac:dyDescent="0.2"/>
    <row r="109" spans="1:6" s="127" customFormat="1" ht="20.25" customHeight="1" x14ac:dyDescent="0.2"/>
    <row r="110" spans="1:6" s="127" customFormat="1" ht="20.25" customHeight="1" x14ac:dyDescent="0.2"/>
    <row r="111" spans="1:6" s="127" customFormat="1" ht="51.75" customHeight="1" x14ac:dyDescent="0.2"/>
    <row r="112" spans="1:6" s="127" customFormat="1" ht="20.25" customHeight="1" x14ac:dyDescent="0.2"/>
    <row r="113" s="127" customFormat="1" ht="20.25" customHeight="1" x14ac:dyDescent="0.2"/>
    <row r="114" s="127" customFormat="1" ht="20.25" customHeight="1" x14ac:dyDescent="0.2"/>
    <row r="115" s="127" customFormat="1" ht="20.25" customHeight="1" x14ac:dyDescent="0.2"/>
    <row r="116" s="127" customFormat="1" ht="20.25" customHeight="1" x14ac:dyDescent="0.2"/>
    <row r="117" s="127" customFormat="1" ht="20.25" customHeight="1" x14ac:dyDescent="0.2"/>
    <row r="118" s="127" customFormat="1" ht="20.25" customHeight="1" x14ac:dyDescent="0.2"/>
    <row r="119" s="127" customFormat="1" ht="20.25" customHeight="1" x14ac:dyDescent="0.2"/>
    <row r="120" s="127" customFormat="1" ht="20.25" customHeight="1" x14ac:dyDescent="0.2"/>
    <row r="121" s="127" customFormat="1" ht="20.25" customHeight="1" x14ac:dyDescent="0.2"/>
    <row r="122" s="127" customFormat="1" ht="20.25" customHeight="1" x14ac:dyDescent="0.2"/>
    <row r="123" s="127" customFormat="1" ht="20.25" customHeight="1" x14ac:dyDescent="0.2"/>
    <row r="124" s="127" customFormat="1" ht="20.25" customHeight="1" x14ac:dyDescent="0.2"/>
    <row r="125" s="127" customFormat="1" ht="20.25" customHeight="1" x14ac:dyDescent="0.2"/>
    <row r="126" s="127" customFormat="1" ht="20.25" customHeight="1" x14ac:dyDescent="0.2"/>
    <row r="127" s="127" customFormat="1" ht="20.25" customHeight="1" x14ac:dyDescent="0.2"/>
    <row r="128" s="127" customFormat="1" ht="20.25" customHeight="1" x14ac:dyDescent="0.2"/>
    <row r="129" s="127" customFormat="1" ht="20.25" customHeight="1" x14ac:dyDescent="0.2"/>
    <row r="130" s="127" customFormat="1" ht="20.25" customHeight="1" x14ac:dyDescent="0.2"/>
    <row r="131" s="127" customFormat="1" ht="20.25" customHeight="1" x14ac:dyDescent="0.2"/>
    <row r="132" s="127" customFormat="1" ht="20.25" customHeight="1" x14ac:dyDescent="0.2"/>
    <row r="133" s="127" customFormat="1" ht="20.25" customHeight="1" x14ac:dyDescent="0.2"/>
    <row r="134" s="127" customFormat="1" ht="20.25" customHeight="1" x14ac:dyDescent="0.2"/>
    <row r="135" s="127" customFormat="1" ht="20.25" customHeight="1" x14ac:dyDescent="0.2"/>
    <row r="136" s="127" customFormat="1" ht="20.25" customHeight="1" x14ac:dyDescent="0.2"/>
    <row r="137" s="127" customFormat="1" ht="20.25" customHeight="1" x14ac:dyDescent="0.2"/>
    <row r="138" s="127" customFormat="1" ht="20.25" customHeight="1" x14ac:dyDescent="0.2"/>
    <row r="139" s="127" customFormat="1" ht="20.25" customHeight="1" x14ac:dyDescent="0.2"/>
    <row r="140" s="127" customFormat="1" ht="20.25" customHeight="1" x14ac:dyDescent="0.2"/>
    <row r="141" s="127" customFormat="1" ht="20.25" customHeight="1" x14ac:dyDescent="0.2"/>
    <row r="142" s="127" customFormat="1" ht="20.25" customHeight="1" x14ac:dyDescent="0.2"/>
    <row r="143" s="127" customFormat="1" ht="20.25" customHeight="1" x14ac:dyDescent="0.2"/>
    <row r="144" s="127" customFormat="1" ht="20.25" customHeight="1" x14ac:dyDescent="0.2"/>
    <row r="145" s="127" customFormat="1" ht="20.25" customHeight="1" x14ac:dyDescent="0.2"/>
    <row r="146" s="127" customFormat="1" ht="20.25" customHeight="1" x14ac:dyDescent="0.2"/>
    <row r="147" s="127" customFormat="1" ht="20.25" customHeight="1" x14ac:dyDescent="0.2"/>
    <row r="148" s="127" customFormat="1" ht="20.25" customHeight="1" x14ac:dyDescent="0.2"/>
    <row r="149" s="127" customFormat="1" ht="20.25" customHeight="1" x14ac:dyDescent="0.2"/>
    <row r="150" s="127" customFormat="1" ht="20.25" customHeight="1" x14ac:dyDescent="0.2"/>
    <row r="151" s="127" customFormat="1" ht="20.25" customHeight="1" x14ac:dyDescent="0.2"/>
    <row r="152" s="127" customFormat="1" ht="20.25" customHeight="1" x14ac:dyDescent="0.2"/>
    <row r="153" s="127" customFormat="1" ht="20.25" customHeight="1" x14ac:dyDescent="0.2"/>
    <row r="154" s="127" customFormat="1" ht="20.25" customHeight="1" x14ac:dyDescent="0.2"/>
    <row r="155" s="127" customFormat="1" ht="20.25" customHeight="1" x14ac:dyDescent="0.2"/>
    <row r="156" s="127" customFormat="1" ht="20.25" customHeight="1" x14ac:dyDescent="0.2"/>
    <row r="157" s="127" customFormat="1" ht="20.25" customHeight="1" x14ac:dyDescent="0.2"/>
    <row r="158" s="127" customFormat="1" ht="20.25" customHeight="1" x14ac:dyDescent="0.2"/>
    <row r="159" s="127" customFormat="1" ht="20.25" customHeight="1" x14ac:dyDescent="0.2"/>
    <row r="160" s="127" customFormat="1" ht="20.25" customHeight="1" x14ac:dyDescent="0.2"/>
    <row r="161" s="127" customFormat="1" ht="20.25" customHeight="1" x14ac:dyDescent="0.2"/>
    <row r="162" s="127" customFormat="1" ht="20.25" customHeight="1" x14ac:dyDescent="0.2"/>
    <row r="163" s="127" customFormat="1" ht="20.25" customHeight="1" x14ac:dyDescent="0.2"/>
    <row r="164" s="127" customFormat="1" ht="20.25" customHeight="1" x14ac:dyDescent="0.2"/>
    <row r="165" s="127" customFormat="1" ht="20.25" customHeight="1" x14ac:dyDescent="0.2"/>
    <row r="166" s="127" customFormat="1" ht="20.25" customHeight="1" x14ac:dyDescent="0.2"/>
    <row r="167" s="127" customFormat="1" ht="20.25" customHeight="1" x14ac:dyDescent="0.2"/>
    <row r="168" s="127" customFormat="1" ht="20.25" customHeight="1" x14ac:dyDescent="0.2"/>
    <row r="169" s="127" customFormat="1" ht="20.25" customHeight="1" x14ac:dyDescent="0.2"/>
    <row r="170" s="127" customFormat="1" ht="20.25" customHeight="1" x14ac:dyDescent="0.2"/>
    <row r="171" s="127" customFormat="1" ht="20.25" customHeight="1" x14ac:dyDescent="0.2"/>
    <row r="172" s="127" customFormat="1" ht="20.25" customHeight="1" x14ac:dyDescent="0.2"/>
    <row r="173" s="127" customFormat="1" ht="20.25" customHeight="1" x14ac:dyDescent="0.2"/>
    <row r="174" s="127" customFormat="1" ht="20.25" customHeight="1" x14ac:dyDescent="0.2"/>
    <row r="175" s="127" customFormat="1" ht="20.25" customHeight="1" x14ac:dyDescent="0.2"/>
    <row r="176" s="127" customFormat="1" ht="20.25" customHeight="1" x14ac:dyDescent="0.2"/>
    <row r="177" s="127" customFormat="1" ht="20.25" customHeight="1" x14ac:dyDescent="0.2"/>
    <row r="178" s="127" customFormat="1" ht="20.25" customHeight="1" x14ac:dyDescent="0.2"/>
    <row r="179" s="127" customFormat="1" ht="20.25" customHeight="1" x14ac:dyDescent="0.2"/>
    <row r="180" s="127" customFormat="1" ht="20.25" customHeight="1" x14ac:dyDescent="0.2"/>
    <row r="181" s="127" customFormat="1" ht="20.25" customHeight="1" x14ac:dyDescent="0.2"/>
    <row r="182" s="127" customFormat="1" ht="20.25" customHeight="1" x14ac:dyDescent="0.2"/>
    <row r="183" s="127" customFormat="1" ht="20.25" customHeight="1" x14ac:dyDescent="0.2"/>
    <row r="184" s="127" customFormat="1" x14ac:dyDescent="0.2"/>
    <row r="185" s="127" customFormat="1" x14ac:dyDescent="0.2"/>
    <row r="186" s="127" customFormat="1" x14ac:dyDescent="0.2"/>
    <row r="187" s="127" customFormat="1" x14ac:dyDescent="0.2"/>
    <row r="188" s="127" customFormat="1" x14ac:dyDescent="0.2"/>
    <row r="189" s="127" customFormat="1" x14ac:dyDescent="0.2"/>
    <row r="190" s="127" customFormat="1" x14ac:dyDescent="0.2"/>
    <row r="191" s="127" customFormat="1" x14ac:dyDescent="0.2"/>
    <row r="192" s="127" customFormat="1" x14ac:dyDescent="0.2"/>
    <row r="193" s="127" customFormat="1" x14ac:dyDescent="0.2"/>
    <row r="194" s="127" customFormat="1" x14ac:dyDescent="0.2"/>
    <row r="195" s="127" customFormat="1" x14ac:dyDescent="0.2"/>
    <row r="196" s="127" customFormat="1" x14ac:dyDescent="0.2"/>
    <row r="197" s="127" customFormat="1" x14ac:dyDescent="0.2"/>
    <row r="198" s="127" customFormat="1" x14ac:dyDescent="0.2"/>
    <row r="199" s="127" customFormat="1" x14ac:dyDescent="0.2"/>
    <row r="200" s="127" customFormat="1" x14ac:dyDescent="0.2"/>
    <row r="201" s="127" customFormat="1" x14ac:dyDescent="0.2"/>
    <row r="202" s="127" customFormat="1" x14ac:dyDescent="0.2"/>
    <row r="203" s="127" customFormat="1" x14ac:dyDescent="0.2"/>
    <row r="204" s="127" customFormat="1" x14ac:dyDescent="0.2"/>
    <row r="205" s="127" customFormat="1" x14ac:dyDescent="0.2"/>
    <row r="206" s="127" customFormat="1" x14ac:dyDescent="0.2"/>
    <row r="207" s="127" customFormat="1" x14ac:dyDescent="0.2"/>
    <row r="208" s="127" customFormat="1" x14ac:dyDescent="0.2"/>
    <row r="209" s="127" customFormat="1" x14ac:dyDescent="0.2"/>
    <row r="210" s="127" customFormat="1" x14ac:dyDescent="0.2"/>
    <row r="211" s="127" customFormat="1" x14ac:dyDescent="0.2"/>
    <row r="212" s="127" customFormat="1" x14ac:dyDescent="0.2"/>
    <row r="213" s="127" customFormat="1" x14ac:dyDescent="0.2"/>
    <row r="214" s="127" customFormat="1" x14ac:dyDescent="0.2"/>
    <row r="215" s="127" customFormat="1" x14ac:dyDescent="0.2"/>
    <row r="216" s="127" customFormat="1" x14ac:dyDescent="0.2"/>
    <row r="217" s="127" customFormat="1" x14ac:dyDescent="0.2"/>
    <row r="218" s="127" customFormat="1" x14ac:dyDescent="0.2"/>
    <row r="219" s="127" customFormat="1" x14ac:dyDescent="0.2"/>
    <row r="220" s="127" customFormat="1" x14ac:dyDescent="0.2"/>
    <row r="221" s="127" customFormat="1" x14ac:dyDescent="0.2"/>
    <row r="222" s="127" customFormat="1" x14ac:dyDescent="0.2"/>
    <row r="223" s="127" customFormat="1" x14ac:dyDescent="0.2"/>
    <row r="224" s="127" customFormat="1" x14ac:dyDescent="0.2"/>
    <row r="225" s="127" customFormat="1" x14ac:dyDescent="0.2"/>
    <row r="226" s="127" customFormat="1" x14ac:dyDescent="0.2"/>
    <row r="227" s="127" customFormat="1" x14ac:dyDescent="0.2"/>
    <row r="228" s="127" customFormat="1" x14ac:dyDescent="0.2"/>
    <row r="229" s="127" customFormat="1" x14ac:dyDescent="0.2"/>
    <row r="230" s="127" customFormat="1" x14ac:dyDescent="0.2"/>
    <row r="231" s="127" customFormat="1" x14ac:dyDescent="0.2"/>
    <row r="232" s="127" customFormat="1" x14ac:dyDescent="0.2"/>
    <row r="233" s="127" customFormat="1" x14ac:dyDescent="0.2"/>
    <row r="234" s="127" customFormat="1" x14ac:dyDescent="0.2"/>
    <row r="235" s="127" customFormat="1" x14ac:dyDescent="0.2"/>
    <row r="236" s="127" customFormat="1" x14ac:dyDescent="0.2"/>
    <row r="237" s="127" customFormat="1" x14ac:dyDescent="0.2"/>
    <row r="238" s="127" customFormat="1" x14ac:dyDescent="0.2"/>
    <row r="239" s="127" customFormat="1" x14ac:dyDescent="0.2"/>
    <row r="240" s="127" customFormat="1" x14ac:dyDescent="0.2"/>
    <row r="241" s="127" customFormat="1" x14ac:dyDescent="0.2"/>
    <row r="242" s="127" customFormat="1" x14ac:dyDescent="0.2"/>
    <row r="243" s="127" customFormat="1" x14ac:dyDescent="0.2"/>
    <row r="244" s="127" customFormat="1" x14ac:dyDescent="0.2"/>
    <row r="245" s="127" customFormat="1" x14ac:dyDescent="0.2"/>
    <row r="246" s="127" customFormat="1" x14ac:dyDescent="0.2"/>
    <row r="247" s="127" customFormat="1" x14ac:dyDescent="0.2"/>
    <row r="248" s="127" customFormat="1" x14ac:dyDescent="0.2"/>
    <row r="249" s="127" customFormat="1" x14ac:dyDescent="0.2"/>
    <row r="250" s="127" customFormat="1" x14ac:dyDescent="0.2"/>
    <row r="251" s="127" customFormat="1" x14ac:dyDescent="0.2"/>
    <row r="252" s="127" customFormat="1" x14ac:dyDescent="0.2"/>
    <row r="253" s="127" customFormat="1" x14ac:dyDescent="0.2"/>
    <row r="254" s="127" customFormat="1" x14ac:dyDescent="0.2"/>
    <row r="255" s="127" customFormat="1" x14ac:dyDescent="0.2"/>
    <row r="256" s="127" customFormat="1" x14ac:dyDescent="0.2"/>
    <row r="257" s="127" customFormat="1" x14ac:dyDescent="0.2"/>
    <row r="258" s="127" customFormat="1" x14ac:dyDescent="0.2"/>
    <row r="259" s="127" customFormat="1" x14ac:dyDescent="0.2"/>
    <row r="260" s="127" customFormat="1" x14ac:dyDescent="0.2"/>
    <row r="261" s="127" customFormat="1" x14ac:dyDescent="0.2"/>
    <row r="262" s="127" customFormat="1" x14ac:dyDescent="0.2"/>
    <row r="263" s="127" customFormat="1" x14ac:dyDescent="0.2"/>
    <row r="264" s="127" customFormat="1" x14ac:dyDescent="0.2"/>
    <row r="265" s="127" customFormat="1" x14ac:dyDescent="0.2"/>
    <row r="266" s="127" customFormat="1" x14ac:dyDescent="0.2"/>
    <row r="267" s="127" customFormat="1" x14ac:dyDescent="0.2"/>
    <row r="268" s="127" customFormat="1" x14ac:dyDescent="0.2"/>
    <row r="269" s="127" customFormat="1" x14ac:dyDescent="0.2"/>
    <row r="270" s="127" customFormat="1" x14ac:dyDescent="0.2"/>
    <row r="271" s="127" customFormat="1" x14ac:dyDescent="0.2"/>
    <row r="272" s="127" customFormat="1" x14ac:dyDescent="0.2"/>
    <row r="273" s="127" customFormat="1" x14ac:dyDescent="0.2"/>
    <row r="274" s="127" customFormat="1" x14ac:dyDescent="0.2"/>
    <row r="275" s="127" customFormat="1" x14ac:dyDescent="0.2"/>
    <row r="276" s="127" customFormat="1" x14ac:dyDescent="0.2"/>
    <row r="277" s="127" customFormat="1" x14ac:dyDescent="0.2"/>
    <row r="278" s="127" customFormat="1" x14ac:dyDescent="0.2"/>
    <row r="279" s="127" customFormat="1" x14ac:dyDescent="0.2"/>
    <row r="280" s="127" customFormat="1" x14ac:dyDescent="0.2"/>
    <row r="281" s="127" customFormat="1" x14ac:dyDescent="0.2"/>
    <row r="282" s="127" customFormat="1" x14ac:dyDescent="0.2"/>
    <row r="283" s="127" customFormat="1" x14ac:dyDescent="0.2"/>
    <row r="284" s="127" customFormat="1" x14ac:dyDescent="0.2"/>
    <row r="285" s="127" customFormat="1" x14ac:dyDescent="0.2"/>
    <row r="286" s="127" customFormat="1" x14ac:dyDescent="0.2"/>
    <row r="287" s="127" customFormat="1" x14ac:dyDescent="0.2"/>
    <row r="288" s="127" customFormat="1" x14ac:dyDescent="0.2"/>
    <row r="289" s="127" customFormat="1" x14ac:dyDescent="0.2"/>
    <row r="290" s="127" customFormat="1" x14ac:dyDescent="0.2"/>
    <row r="291" s="127" customFormat="1" x14ac:dyDescent="0.2"/>
    <row r="292" s="127" customFormat="1" x14ac:dyDescent="0.2"/>
    <row r="293" s="127" customFormat="1" x14ac:dyDescent="0.2"/>
    <row r="294" s="127" customFormat="1" x14ac:dyDescent="0.2"/>
    <row r="295" s="127" customFormat="1" x14ac:dyDescent="0.2"/>
    <row r="296" s="127" customFormat="1" x14ac:dyDescent="0.2"/>
    <row r="297" s="127" customFormat="1" x14ac:dyDescent="0.2"/>
    <row r="298" s="127" customFormat="1" x14ac:dyDescent="0.2"/>
    <row r="299" s="127" customFormat="1" x14ac:dyDescent="0.2"/>
    <row r="300" s="127" customFormat="1" x14ac:dyDescent="0.2"/>
    <row r="301" s="127" customFormat="1" x14ac:dyDescent="0.2"/>
    <row r="302" s="127" customFormat="1" x14ac:dyDescent="0.2"/>
    <row r="303" s="127" customFormat="1" x14ac:dyDescent="0.2"/>
    <row r="304" s="127" customFormat="1" x14ac:dyDescent="0.2"/>
    <row r="305" s="127" customFormat="1" x14ac:dyDescent="0.2"/>
    <row r="306" s="127" customFormat="1" x14ac:dyDescent="0.2"/>
    <row r="307" s="127" customFormat="1" x14ac:dyDescent="0.2"/>
    <row r="308" s="127" customFormat="1" x14ac:dyDescent="0.2"/>
    <row r="309" s="127" customFormat="1" x14ac:dyDescent="0.2"/>
    <row r="310" s="127" customFormat="1" x14ac:dyDescent="0.2"/>
    <row r="311" s="127" customFormat="1" x14ac:dyDescent="0.2"/>
    <row r="312" s="127" customFormat="1" x14ac:dyDescent="0.2"/>
    <row r="313" s="127" customFormat="1" x14ac:dyDescent="0.2"/>
    <row r="314" s="127" customFormat="1" x14ac:dyDescent="0.2"/>
    <row r="315" s="127" customFormat="1" x14ac:dyDescent="0.2"/>
    <row r="316" s="127" customFormat="1" x14ac:dyDescent="0.2"/>
    <row r="317" s="127" customFormat="1" x14ac:dyDescent="0.2"/>
    <row r="318" s="127" customFormat="1" x14ac:dyDescent="0.2"/>
    <row r="319" s="127" customFormat="1" x14ac:dyDescent="0.2"/>
    <row r="320" s="127" customFormat="1" x14ac:dyDescent="0.2"/>
    <row r="321" s="127" customFormat="1" x14ac:dyDescent="0.2"/>
    <row r="322" s="127" customFormat="1" x14ac:dyDescent="0.2"/>
    <row r="323" s="127" customFormat="1" x14ac:dyDescent="0.2"/>
    <row r="324" s="127" customFormat="1" x14ac:dyDescent="0.2"/>
    <row r="325" s="127" customFormat="1" x14ac:dyDescent="0.2"/>
    <row r="326" s="127" customFormat="1" x14ac:dyDescent="0.2"/>
    <row r="327" s="127" customFormat="1" x14ac:dyDescent="0.2"/>
    <row r="328" s="127" customFormat="1" x14ac:dyDescent="0.2"/>
    <row r="329" s="127" customFormat="1" x14ac:dyDescent="0.2"/>
    <row r="330" s="127" customFormat="1" x14ac:dyDescent="0.2"/>
    <row r="331" s="127" customFormat="1" x14ac:dyDescent="0.2"/>
    <row r="332" s="127" customFormat="1" x14ac:dyDescent="0.2"/>
    <row r="333" s="127" customFormat="1" x14ac:dyDescent="0.2"/>
    <row r="334" s="127" customFormat="1" x14ac:dyDescent="0.2"/>
    <row r="335" s="127" customFormat="1" x14ac:dyDescent="0.2"/>
    <row r="336" s="127" customFormat="1" x14ac:dyDescent="0.2"/>
    <row r="337" s="127" customFormat="1" x14ac:dyDescent="0.2"/>
    <row r="338" s="127" customFormat="1" x14ac:dyDescent="0.2"/>
    <row r="339" s="127" customFormat="1" x14ac:dyDescent="0.2"/>
    <row r="340" s="127" customFormat="1" x14ac:dyDescent="0.2"/>
    <row r="341" s="127" customFormat="1" x14ac:dyDescent="0.2"/>
    <row r="342" s="127" customFormat="1" x14ac:dyDescent="0.2"/>
    <row r="343" s="127" customFormat="1" x14ac:dyDescent="0.2"/>
    <row r="344" s="127" customFormat="1" x14ac:dyDescent="0.2"/>
    <row r="345" s="127" customFormat="1" x14ac:dyDescent="0.2"/>
    <row r="346" s="127" customFormat="1" x14ac:dyDescent="0.2"/>
    <row r="347" s="127" customFormat="1" x14ac:dyDescent="0.2"/>
    <row r="348" s="127" customFormat="1" x14ac:dyDescent="0.2"/>
    <row r="349" s="127" customFormat="1" x14ac:dyDescent="0.2"/>
    <row r="350" s="127" customFormat="1" x14ac:dyDescent="0.2"/>
    <row r="351" s="127" customFormat="1" x14ac:dyDescent="0.2"/>
    <row r="352" s="127" customFormat="1" x14ac:dyDescent="0.2"/>
    <row r="353" s="127" customFormat="1" x14ac:dyDescent="0.2"/>
    <row r="354" s="127" customFormat="1" x14ac:dyDescent="0.2"/>
    <row r="355" s="127" customFormat="1" x14ac:dyDescent="0.2"/>
    <row r="356" s="127" customFormat="1" x14ac:dyDescent="0.2"/>
    <row r="357" s="127" customFormat="1" x14ac:dyDescent="0.2"/>
    <row r="358" s="127" customFormat="1" x14ac:dyDescent="0.2"/>
    <row r="359" s="127" customFormat="1" x14ac:dyDescent="0.2"/>
    <row r="360" s="127" customFormat="1" x14ac:dyDescent="0.2"/>
    <row r="361" s="127" customFormat="1" x14ac:dyDescent="0.2"/>
    <row r="362" s="127" customFormat="1" x14ac:dyDescent="0.2"/>
    <row r="363" s="127" customFormat="1" x14ac:dyDescent="0.2"/>
    <row r="364" s="127" customFormat="1" x14ac:dyDescent="0.2"/>
    <row r="365" s="127" customFormat="1" x14ac:dyDescent="0.2"/>
    <row r="366" s="127" customFormat="1" x14ac:dyDescent="0.2"/>
    <row r="367" s="127" customFormat="1" x14ac:dyDescent="0.2"/>
    <row r="368" s="127" customFormat="1" x14ac:dyDescent="0.2"/>
    <row r="369" s="127" customFormat="1" x14ac:dyDescent="0.2"/>
    <row r="370" s="127" customFormat="1" x14ac:dyDescent="0.2"/>
    <row r="371" s="127" customFormat="1" x14ac:dyDescent="0.2"/>
    <row r="372" s="127" customFormat="1" x14ac:dyDescent="0.2"/>
    <row r="373" s="127" customFormat="1" x14ac:dyDescent="0.2"/>
    <row r="374" s="127" customFormat="1" x14ac:dyDescent="0.2"/>
    <row r="375" s="127" customFormat="1" x14ac:dyDescent="0.2"/>
    <row r="376" s="127" customFormat="1" x14ac:dyDescent="0.2"/>
    <row r="377" s="127" customFormat="1" x14ac:dyDescent="0.2"/>
    <row r="378" s="127" customFormat="1" x14ac:dyDescent="0.2"/>
    <row r="379" s="127" customFormat="1" x14ac:dyDescent="0.2"/>
    <row r="380" s="127" customFormat="1" x14ac:dyDescent="0.2"/>
    <row r="381" s="127" customFormat="1" x14ac:dyDescent="0.2"/>
    <row r="382" s="127" customFormat="1" x14ac:dyDescent="0.2"/>
    <row r="383" s="127" customFormat="1" x14ac:dyDescent="0.2"/>
    <row r="384" s="127" customFormat="1" x14ac:dyDescent="0.2"/>
    <row r="385" s="127" customFormat="1" x14ac:dyDescent="0.2"/>
    <row r="386" s="127" customFormat="1" x14ac:dyDescent="0.2"/>
    <row r="387" s="127" customFormat="1" x14ac:dyDescent="0.2"/>
    <row r="388" s="127" customFormat="1" x14ac:dyDescent="0.2"/>
    <row r="389" s="127" customFormat="1" x14ac:dyDescent="0.2"/>
    <row r="390" s="127" customFormat="1" x14ac:dyDescent="0.2"/>
    <row r="391" s="127" customFormat="1" x14ac:dyDescent="0.2"/>
    <row r="392" s="127" customFormat="1" x14ac:dyDescent="0.2"/>
    <row r="393" s="127" customFormat="1" x14ac:dyDescent="0.2"/>
    <row r="394" s="127" customFormat="1" x14ac:dyDescent="0.2"/>
    <row r="395" s="127" customFormat="1" x14ac:dyDescent="0.2"/>
    <row r="396" s="127" customFormat="1" x14ac:dyDescent="0.2"/>
    <row r="397" s="127" customFormat="1" x14ac:dyDescent="0.2"/>
    <row r="398" s="127" customFormat="1" x14ac:dyDescent="0.2"/>
    <row r="399" s="127" customFormat="1" x14ac:dyDescent="0.2"/>
    <row r="400" s="127" customFormat="1" x14ac:dyDescent="0.2"/>
    <row r="401" s="127" customFormat="1" x14ac:dyDescent="0.2"/>
    <row r="402" s="127" customFormat="1" x14ac:dyDescent="0.2"/>
    <row r="403" s="127" customFormat="1" x14ac:dyDescent="0.2"/>
    <row r="404" s="127" customFormat="1" x14ac:dyDescent="0.2"/>
    <row r="405" s="127" customFormat="1" x14ac:dyDescent="0.2"/>
    <row r="406" s="127" customFormat="1" x14ac:dyDescent="0.2"/>
    <row r="407" s="127" customFormat="1" x14ac:dyDescent="0.2"/>
    <row r="408" s="127" customFormat="1" x14ac:dyDescent="0.2"/>
    <row r="409" s="127" customFormat="1" x14ac:dyDescent="0.2"/>
    <row r="410" s="127" customFormat="1" x14ac:dyDescent="0.2"/>
    <row r="411" s="127" customFormat="1" x14ac:dyDescent="0.2"/>
    <row r="412" s="127" customFormat="1" x14ac:dyDescent="0.2"/>
    <row r="413" s="127" customFormat="1" x14ac:dyDescent="0.2"/>
    <row r="414" s="127" customFormat="1" x14ac:dyDescent="0.2"/>
    <row r="415" s="127" customFormat="1" x14ac:dyDescent="0.2"/>
    <row r="416" s="127" customFormat="1" x14ac:dyDescent="0.2"/>
    <row r="417" s="127" customFormat="1" x14ac:dyDescent="0.2"/>
    <row r="418" s="127" customFormat="1" x14ac:dyDescent="0.2"/>
    <row r="419" s="127" customFormat="1" x14ac:dyDescent="0.2"/>
    <row r="420" s="127" customFormat="1" x14ac:dyDescent="0.2"/>
    <row r="421" s="127" customFormat="1" x14ac:dyDescent="0.2"/>
    <row r="422" s="127" customFormat="1" x14ac:dyDescent="0.2"/>
    <row r="423" s="127" customFormat="1" x14ac:dyDescent="0.2"/>
    <row r="424" s="127" customFormat="1" x14ac:dyDescent="0.2"/>
    <row r="425" s="127" customFormat="1" x14ac:dyDescent="0.2"/>
    <row r="426" s="127" customFormat="1" x14ac:dyDescent="0.2"/>
    <row r="427" s="127" customFormat="1" x14ac:dyDescent="0.2"/>
    <row r="428" s="127" customFormat="1" x14ac:dyDescent="0.2"/>
    <row r="429" s="127" customFormat="1" x14ac:dyDescent="0.2"/>
    <row r="430" s="127" customFormat="1" x14ac:dyDescent="0.2"/>
    <row r="431" s="127" customFormat="1" x14ac:dyDescent="0.2"/>
    <row r="432" s="127" customFormat="1" x14ac:dyDescent="0.2"/>
    <row r="433" s="127" customFormat="1" x14ac:dyDescent="0.2"/>
    <row r="434" s="127" customFormat="1" x14ac:dyDescent="0.2"/>
    <row r="435" s="127" customFormat="1" x14ac:dyDescent="0.2"/>
    <row r="436" s="127" customFormat="1" x14ac:dyDescent="0.2"/>
    <row r="437" s="127" customFormat="1" x14ac:dyDescent="0.2"/>
    <row r="438" s="127" customFormat="1" x14ac:dyDescent="0.2"/>
    <row r="439" s="127" customFormat="1" x14ac:dyDescent="0.2"/>
    <row r="440" s="127" customFormat="1" x14ac:dyDescent="0.2"/>
    <row r="441" s="127" customFormat="1" x14ac:dyDescent="0.2"/>
    <row r="442" s="127" customFormat="1" x14ac:dyDescent="0.2"/>
    <row r="443" s="127" customFormat="1" x14ac:dyDescent="0.2"/>
    <row r="444" s="127" customFormat="1" x14ac:dyDescent="0.2"/>
    <row r="445" s="127" customFormat="1" x14ac:dyDescent="0.2"/>
    <row r="446" s="127" customFormat="1" x14ac:dyDescent="0.2"/>
    <row r="447" s="127" customFormat="1" x14ac:dyDescent="0.2"/>
    <row r="448" s="127" customFormat="1" x14ac:dyDescent="0.2"/>
    <row r="449" s="127" customFormat="1" x14ac:dyDescent="0.2"/>
    <row r="450" s="127" customFormat="1" x14ac:dyDescent="0.2"/>
    <row r="451" s="127" customFormat="1" x14ac:dyDescent="0.2"/>
    <row r="452" s="127" customFormat="1" x14ac:dyDescent="0.2"/>
    <row r="453" s="127" customFormat="1" x14ac:dyDescent="0.2"/>
    <row r="454" s="127" customFormat="1" x14ac:dyDescent="0.2"/>
    <row r="455" s="127" customFormat="1" x14ac:dyDescent="0.2"/>
    <row r="456" s="127" customFormat="1" x14ac:dyDescent="0.2"/>
    <row r="457" s="127" customFormat="1" x14ac:dyDescent="0.2"/>
    <row r="458" s="127" customFormat="1" x14ac:dyDescent="0.2"/>
    <row r="459" s="127" customFormat="1" x14ac:dyDescent="0.2"/>
    <row r="460" s="127" customFormat="1" x14ac:dyDescent="0.2"/>
    <row r="461" s="127" customFormat="1" x14ac:dyDescent="0.2"/>
    <row r="462" s="127" customFormat="1" x14ac:dyDescent="0.2"/>
    <row r="463" s="127" customFormat="1" x14ac:dyDescent="0.2"/>
    <row r="464" s="127" customFormat="1" x14ac:dyDescent="0.2"/>
    <row r="465" s="127" customFormat="1" x14ac:dyDescent="0.2"/>
    <row r="466" s="127" customFormat="1" x14ac:dyDescent="0.2"/>
    <row r="467" s="127" customFormat="1" x14ac:dyDescent="0.2"/>
    <row r="468" s="127" customFormat="1" x14ac:dyDescent="0.2"/>
    <row r="469" s="127" customFormat="1" x14ac:dyDescent="0.2"/>
    <row r="470" s="127" customFormat="1" x14ac:dyDescent="0.2"/>
    <row r="471" s="127" customFormat="1" x14ac:dyDescent="0.2"/>
    <row r="472" s="127" customFormat="1" x14ac:dyDescent="0.2"/>
    <row r="473" s="127" customFormat="1" x14ac:dyDescent="0.2"/>
    <row r="474" s="127" customFormat="1" x14ac:dyDescent="0.2"/>
    <row r="475" s="127" customFormat="1" x14ac:dyDescent="0.2"/>
    <row r="476" s="127" customFormat="1" x14ac:dyDescent="0.2"/>
    <row r="477" s="127" customFormat="1" x14ac:dyDescent="0.2"/>
    <row r="478" s="127" customFormat="1" x14ac:dyDescent="0.2"/>
    <row r="479" s="127" customFormat="1" x14ac:dyDescent="0.2"/>
    <row r="480" s="127" customFormat="1" x14ac:dyDescent="0.2"/>
    <row r="481" s="127" customFormat="1" x14ac:dyDescent="0.2"/>
    <row r="482" s="127" customFormat="1" x14ac:dyDescent="0.2"/>
    <row r="483" s="127" customFormat="1" x14ac:dyDescent="0.2"/>
    <row r="484" s="127" customFormat="1" x14ac:dyDescent="0.2"/>
    <row r="485" s="127" customFormat="1" x14ac:dyDescent="0.2"/>
    <row r="486" s="127" customFormat="1" x14ac:dyDescent="0.2"/>
    <row r="487" s="127" customFormat="1" x14ac:dyDescent="0.2"/>
    <row r="488" s="127" customFormat="1" x14ac:dyDescent="0.2"/>
    <row r="489" s="127" customFormat="1" x14ac:dyDescent="0.2"/>
    <row r="490" s="127" customFormat="1" x14ac:dyDescent="0.2"/>
    <row r="491" s="127" customFormat="1" x14ac:dyDescent="0.2"/>
    <row r="492" s="127" customFormat="1" x14ac:dyDescent="0.2"/>
    <row r="493" s="127" customFormat="1" x14ac:dyDescent="0.2"/>
    <row r="494" s="127" customFormat="1" x14ac:dyDescent="0.2"/>
    <row r="495" s="127" customFormat="1" x14ac:dyDescent="0.2"/>
    <row r="496" s="127" customFormat="1" x14ac:dyDescent="0.2"/>
    <row r="497" s="127" customFormat="1" x14ac:dyDescent="0.2"/>
    <row r="498" s="127" customFormat="1" x14ac:dyDescent="0.2"/>
    <row r="499" s="127" customFormat="1" x14ac:dyDescent="0.2"/>
    <row r="500" s="127" customFormat="1" x14ac:dyDescent="0.2"/>
    <row r="501" s="127" customFormat="1" x14ac:dyDescent="0.2"/>
    <row r="502" s="127" customFormat="1" x14ac:dyDescent="0.2"/>
    <row r="503" s="127" customFormat="1" x14ac:dyDescent="0.2"/>
    <row r="504" s="127" customFormat="1" x14ac:dyDescent="0.2"/>
    <row r="505" s="127" customFormat="1" x14ac:dyDescent="0.2"/>
    <row r="506" s="127" customFormat="1" x14ac:dyDescent="0.2"/>
    <row r="507" s="127" customFormat="1" x14ac:dyDescent="0.2"/>
    <row r="508" s="127" customFormat="1" x14ac:dyDescent="0.2"/>
    <row r="509" s="127" customFormat="1" x14ac:dyDescent="0.2"/>
    <row r="510" s="127" customFormat="1" x14ac:dyDescent="0.2"/>
    <row r="511" s="127" customFormat="1" x14ac:dyDescent="0.2"/>
    <row r="512" s="127" customFormat="1" x14ac:dyDescent="0.2"/>
    <row r="513" s="127" customFormat="1" x14ac:dyDescent="0.2"/>
    <row r="514" s="127" customFormat="1" x14ac:dyDescent="0.2"/>
    <row r="515" s="127" customFormat="1" x14ac:dyDescent="0.2"/>
    <row r="516" s="127" customFormat="1" x14ac:dyDescent="0.2"/>
    <row r="517" s="127" customFormat="1" x14ac:dyDescent="0.2"/>
    <row r="518" s="127" customFormat="1" x14ac:dyDescent="0.2"/>
    <row r="519" s="127" customFormat="1" x14ac:dyDescent="0.2"/>
    <row r="520" s="127" customFormat="1" x14ac:dyDescent="0.2"/>
    <row r="521" s="127" customFormat="1" x14ac:dyDescent="0.2"/>
    <row r="522" s="127" customFormat="1" x14ac:dyDescent="0.2"/>
    <row r="523" s="127" customFormat="1" x14ac:dyDescent="0.2"/>
    <row r="524" s="127" customFormat="1" x14ac:dyDescent="0.2"/>
    <row r="525" s="127" customFormat="1" x14ac:dyDescent="0.2"/>
    <row r="526" s="127" customFormat="1" x14ac:dyDescent="0.2"/>
    <row r="527" s="127" customFormat="1" x14ac:dyDescent="0.2"/>
    <row r="528" s="127" customFormat="1" x14ac:dyDescent="0.2"/>
    <row r="529" s="127" customFormat="1" x14ac:dyDescent="0.2"/>
    <row r="530" s="127" customFormat="1" x14ac:dyDescent="0.2"/>
    <row r="531" s="127" customFormat="1" x14ac:dyDescent="0.2"/>
    <row r="532" s="127" customFormat="1" x14ac:dyDescent="0.2"/>
    <row r="533" s="127" customFormat="1" x14ac:dyDescent="0.2"/>
    <row r="534" s="127" customFormat="1" x14ac:dyDescent="0.2"/>
    <row r="535" s="127" customFormat="1" x14ac:dyDescent="0.2"/>
    <row r="536" s="127" customFormat="1" x14ac:dyDescent="0.2"/>
    <row r="537" s="127" customFormat="1" x14ac:dyDescent="0.2"/>
    <row r="538" s="127" customFormat="1" x14ac:dyDescent="0.2"/>
    <row r="539" s="127" customFormat="1" x14ac:dyDescent="0.2"/>
    <row r="540" s="127" customFormat="1" x14ac:dyDescent="0.2"/>
    <row r="541" s="127" customFormat="1" x14ac:dyDescent="0.2"/>
    <row r="542" s="127" customFormat="1" x14ac:dyDescent="0.2"/>
    <row r="543" s="127" customFormat="1" x14ac:dyDescent="0.2"/>
    <row r="544" s="127" customFormat="1" x14ac:dyDescent="0.2"/>
    <row r="545" s="127" customFormat="1" x14ac:dyDescent="0.2"/>
    <row r="546" s="127" customFormat="1" x14ac:dyDescent="0.2"/>
    <row r="547" s="127" customFormat="1" x14ac:dyDescent="0.2"/>
    <row r="548" s="127" customFormat="1" x14ac:dyDescent="0.2"/>
    <row r="549" s="127" customFormat="1" x14ac:dyDescent="0.2"/>
    <row r="550" s="127" customFormat="1" x14ac:dyDescent="0.2"/>
    <row r="551" s="127" customFormat="1" x14ac:dyDescent="0.2"/>
    <row r="552" s="127" customFormat="1" x14ac:dyDescent="0.2"/>
    <row r="553" s="127" customFormat="1" x14ac:dyDescent="0.2"/>
    <row r="554" s="127" customFormat="1" x14ac:dyDescent="0.2"/>
    <row r="555" s="127" customFormat="1" x14ac:dyDescent="0.2"/>
    <row r="556" s="127" customFormat="1" x14ac:dyDescent="0.2"/>
    <row r="557" s="127" customFormat="1" x14ac:dyDescent="0.2"/>
    <row r="558" s="127" customFormat="1" x14ac:dyDescent="0.2"/>
    <row r="559" s="127" customFormat="1" x14ac:dyDescent="0.2"/>
    <row r="560" s="127" customFormat="1" x14ac:dyDescent="0.2"/>
    <row r="561" s="127" customFormat="1" x14ac:dyDescent="0.2"/>
    <row r="562" s="127" customFormat="1" x14ac:dyDescent="0.2"/>
    <row r="563" s="127" customFormat="1" x14ac:dyDescent="0.2"/>
    <row r="564" s="127" customFormat="1" x14ac:dyDescent="0.2"/>
    <row r="565" s="127" customFormat="1" x14ac:dyDescent="0.2"/>
    <row r="566" s="127" customFormat="1" x14ac:dyDescent="0.2"/>
    <row r="567" s="127" customFormat="1" x14ac:dyDescent="0.2"/>
    <row r="568" s="127" customFormat="1" x14ac:dyDescent="0.2"/>
    <row r="569" s="127" customFormat="1" x14ac:dyDescent="0.2"/>
    <row r="570" s="127" customFormat="1" x14ac:dyDescent="0.2"/>
    <row r="571" s="127" customFormat="1" x14ac:dyDescent="0.2"/>
    <row r="572" s="127" customFormat="1" x14ac:dyDescent="0.2"/>
    <row r="573" s="127" customFormat="1" x14ac:dyDescent="0.2"/>
    <row r="574" s="127" customFormat="1" x14ac:dyDescent="0.2"/>
    <row r="575" s="127" customFormat="1" x14ac:dyDescent="0.2"/>
    <row r="576" s="127" customFormat="1" x14ac:dyDescent="0.2"/>
    <row r="577" s="127" customFormat="1" x14ac:dyDescent="0.2"/>
    <row r="578" s="127" customFormat="1" x14ac:dyDescent="0.2"/>
    <row r="579" s="127" customFormat="1" x14ac:dyDescent="0.2"/>
    <row r="580" s="127" customFormat="1" x14ac:dyDescent="0.2"/>
    <row r="581" s="127" customFormat="1" x14ac:dyDescent="0.2"/>
    <row r="582" s="127" customFormat="1" x14ac:dyDescent="0.2"/>
    <row r="583" s="127" customFormat="1" x14ac:dyDescent="0.2"/>
    <row r="584" s="127" customFormat="1" x14ac:dyDescent="0.2"/>
    <row r="585" s="127" customFormat="1" x14ac:dyDescent="0.2"/>
    <row r="586" s="127" customFormat="1" x14ac:dyDescent="0.2"/>
    <row r="587" s="127" customFormat="1" x14ac:dyDescent="0.2"/>
    <row r="588" s="127" customFormat="1" x14ac:dyDescent="0.2"/>
    <row r="589" s="127" customFormat="1" x14ac:dyDescent="0.2"/>
    <row r="590" s="127" customFormat="1" x14ac:dyDescent="0.2"/>
    <row r="591" s="127" customFormat="1" x14ac:dyDescent="0.2"/>
    <row r="592" s="127" customFormat="1" x14ac:dyDescent="0.2"/>
    <row r="593" s="127" customFormat="1" x14ac:dyDescent="0.2"/>
    <row r="594" s="127" customFormat="1" x14ac:dyDescent="0.2"/>
    <row r="595" s="127" customFormat="1" x14ac:dyDescent="0.2"/>
    <row r="596" s="127" customFormat="1" x14ac:dyDescent="0.2"/>
    <row r="597" s="127" customFormat="1" x14ac:dyDescent="0.2"/>
    <row r="598" s="127" customFormat="1" x14ac:dyDescent="0.2"/>
    <row r="599" s="127" customFormat="1" x14ac:dyDescent="0.2"/>
    <row r="600" s="127" customFormat="1" x14ac:dyDescent="0.2"/>
    <row r="601" s="127" customFormat="1" x14ac:dyDescent="0.2"/>
    <row r="602" s="127" customFormat="1" x14ac:dyDescent="0.2"/>
    <row r="603" s="127" customFormat="1" x14ac:dyDescent="0.2"/>
    <row r="604" s="127" customFormat="1" x14ac:dyDescent="0.2"/>
    <row r="605" s="127" customFormat="1" x14ac:dyDescent="0.2"/>
    <row r="606" s="127" customFormat="1" x14ac:dyDescent="0.2"/>
    <row r="607" s="127" customFormat="1" x14ac:dyDescent="0.2"/>
    <row r="608" s="127" customFormat="1" x14ac:dyDescent="0.2"/>
    <row r="609" s="127" customFormat="1" x14ac:dyDescent="0.2"/>
    <row r="610" s="127" customFormat="1" x14ac:dyDescent="0.2"/>
    <row r="611" s="127" customFormat="1" x14ac:dyDescent="0.2"/>
    <row r="612" s="127" customFormat="1" x14ac:dyDescent="0.2"/>
    <row r="613" s="127" customFormat="1" x14ac:dyDescent="0.2"/>
    <row r="614" s="127" customFormat="1" x14ac:dyDescent="0.2"/>
    <row r="615" s="127" customFormat="1" x14ac:dyDescent="0.2"/>
    <row r="616" s="127" customFormat="1" x14ac:dyDescent="0.2"/>
    <row r="617" s="127" customFormat="1" x14ac:dyDescent="0.2"/>
    <row r="618" s="127" customFormat="1" x14ac:dyDescent="0.2"/>
    <row r="619" s="127" customFormat="1" x14ac:dyDescent="0.2"/>
    <row r="620" s="127" customFormat="1" x14ac:dyDescent="0.2"/>
    <row r="621" s="127" customFormat="1" x14ac:dyDescent="0.2"/>
    <row r="622" s="127" customFormat="1" x14ac:dyDescent="0.2"/>
    <row r="623" s="127" customFormat="1" x14ac:dyDescent="0.2"/>
    <row r="624" s="127" customFormat="1" x14ac:dyDescent="0.2"/>
    <row r="625" s="127" customFormat="1" x14ac:dyDescent="0.2"/>
    <row r="626" s="127" customFormat="1" x14ac:dyDescent="0.2"/>
    <row r="627" s="127" customFormat="1" x14ac:dyDescent="0.2"/>
    <row r="628" s="127" customFormat="1" x14ac:dyDescent="0.2"/>
    <row r="629" s="127" customFormat="1" x14ac:dyDescent="0.2"/>
    <row r="630" s="127" customFormat="1" x14ac:dyDescent="0.2"/>
    <row r="631" s="127" customFormat="1" x14ac:dyDescent="0.2"/>
    <row r="632" s="127" customFormat="1" x14ac:dyDescent="0.2"/>
    <row r="633" s="127" customFormat="1" x14ac:dyDescent="0.2"/>
    <row r="634" s="127" customFormat="1" x14ac:dyDescent="0.2"/>
    <row r="635" s="127" customFormat="1" x14ac:dyDescent="0.2"/>
    <row r="636" s="127" customFormat="1" x14ac:dyDescent="0.2"/>
    <row r="637" s="127" customFormat="1" x14ac:dyDescent="0.2"/>
    <row r="638" s="127" customFormat="1" x14ac:dyDescent="0.2"/>
    <row r="639" s="127" customFormat="1" x14ac:dyDescent="0.2"/>
    <row r="640" s="127" customFormat="1" x14ac:dyDescent="0.2"/>
    <row r="641" s="127" customFormat="1" x14ac:dyDescent="0.2"/>
    <row r="642" s="127" customFormat="1" x14ac:dyDescent="0.2"/>
    <row r="643" s="127" customFormat="1" x14ac:dyDescent="0.2"/>
    <row r="644" s="127" customFormat="1" x14ac:dyDescent="0.2"/>
    <row r="645" s="127" customFormat="1" x14ac:dyDescent="0.2"/>
    <row r="646" s="127" customFormat="1" x14ac:dyDescent="0.2"/>
    <row r="647" s="127" customFormat="1" x14ac:dyDescent="0.2"/>
    <row r="648" s="127" customFormat="1" x14ac:dyDescent="0.2"/>
    <row r="649" s="127" customFormat="1" x14ac:dyDescent="0.2"/>
    <row r="650" s="127" customFormat="1" x14ac:dyDescent="0.2"/>
    <row r="651" s="127" customFormat="1" x14ac:dyDescent="0.2"/>
    <row r="652" s="127" customFormat="1" x14ac:dyDescent="0.2"/>
    <row r="653" s="127" customFormat="1" x14ac:dyDescent="0.2"/>
    <row r="654" s="127" customFormat="1" x14ac:dyDescent="0.2"/>
    <row r="655" s="127" customFormat="1" x14ac:dyDescent="0.2"/>
    <row r="656" s="127" customFormat="1" x14ac:dyDescent="0.2"/>
    <row r="657" s="127" customFormat="1" x14ac:dyDescent="0.2"/>
    <row r="658" s="127" customFormat="1" x14ac:dyDescent="0.2"/>
    <row r="659" s="127" customFormat="1" x14ac:dyDescent="0.2"/>
    <row r="660" s="127" customFormat="1" x14ac:dyDescent="0.2"/>
    <row r="661" s="127" customFormat="1" x14ac:dyDescent="0.2"/>
    <row r="662" s="127" customFormat="1" x14ac:dyDescent="0.2"/>
    <row r="663" s="127" customFormat="1" x14ac:dyDescent="0.2"/>
    <row r="664" s="127" customFormat="1" x14ac:dyDescent="0.2"/>
    <row r="665" s="127" customFormat="1" x14ac:dyDescent="0.2"/>
    <row r="666" s="127" customFormat="1" x14ac:dyDescent="0.2"/>
    <row r="667" s="127" customFormat="1" x14ac:dyDescent="0.2"/>
    <row r="668" s="127" customFormat="1" x14ac:dyDescent="0.2"/>
    <row r="669" s="127" customFormat="1" x14ac:dyDescent="0.2"/>
    <row r="670" s="127" customFormat="1" x14ac:dyDescent="0.2"/>
    <row r="671" s="127" customFormat="1" x14ac:dyDescent="0.2"/>
    <row r="672" s="127" customFormat="1" x14ac:dyDescent="0.2"/>
    <row r="673" s="127" customFormat="1" x14ac:dyDescent="0.2"/>
    <row r="674" s="127" customFormat="1" x14ac:dyDescent="0.2"/>
    <row r="675" s="127" customFormat="1" x14ac:dyDescent="0.2"/>
    <row r="676" s="127" customFormat="1" x14ac:dyDescent="0.2"/>
    <row r="677" s="127" customFormat="1" x14ac:dyDescent="0.2"/>
    <row r="678" s="127" customFormat="1" x14ac:dyDescent="0.2"/>
    <row r="679" s="127" customFormat="1" x14ac:dyDescent="0.2"/>
    <row r="680" s="127" customFormat="1" x14ac:dyDescent="0.2"/>
    <row r="681" s="127" customFormat="1" x14ac:dyDescent="0.2"/>
    <row r="682" s="127" customFormat="1" x14ac:dyDescent="0.2"/>
    <row r="683" s="127" customFormat="1" x14ac:dyDescent="0.2"/>
    <row r="684" s="127" customFormat="1" x14ac:dyDescent="0.2"/>
    <row r="685" s="127" customFormat="1" x14ac:dyDescent="0.2"/>
    <row r="686" s="127" customFormat="1" x14ac:dyDescent="0.2"/>
    <row r="687" s="127" customFormat="1" x14ac:dyDescent="0.2"/>
    <row r="688" s="127" customFormat="1" x14ac:dyDescent="0.2"/>
    <row r="689" s="127" customFormat="1" x14ac:dyDescent="0.2"/>
    <row r="690" s="127" customFormat="1" x14ac:dyDescent="0.2"/>
    <row r="691" s="127" customFormat="1" x14ac:dyDescent="0.2"/>
    <row r="692" s="127" customFormat="1" x14ac:dyDescent="0.2"/>
    <row r="693" s="127" customFormat="1" x14ac:dyDescent="0.2"/>
    <row r="694" s="127" customFormat="1" x14ac:dyDescent="0.2"/>
    <row r="695" s="127" customFormat="1" x14ac:dyDescent="0.2"/>
    <row r="696" s="127" customFormat="1" x14ac:dyDescent="0.2"/>
    <row r="697" s="127" customFormat="1" x14ac:dyDescent="0.2"/>
    <row r="698" s="127" customFormat="1" x14ac:dyDescent="0.2"/>
    <row r="699" s="127" customFormat="1" x14ac:dyDescent="0.2"/>
    <row r="700" s="127" customFormat="1" x14ac:dyDescent="0.2"/>
    <row r="701" s="127" customFormat="1" x14ac:dyDescent="0.2"/>
    <row r="702" s="127" customFormat="1" x14ac:dyDescent="0.2"/>
    <row r="703" s="127" customFormat="1" x14ac:dyDescent="0.2"/>
    <row r="704" s="127" customFormat="1" x14ac:dyDescent="0.2"/>
    <row r="705" s="127" customFormat="1" x14ac:dyDescent="0.2"/>
    <row r="706" s="127" customFormat="1" x14ac:dyDescent="0.2"/>
    <row r="707" s="127" customFormat="1" x14ac:dyDescent="0.2"/>
    <row r="708" s="127" customFormat="1" x14ac:dyDescent="0.2"/>
    <row r="709" s="127" customFormat="1" x14ac:dyDescent="0.2"/>
    <row r="710" s="127" customFormat="1" x14ac:dyDescent="0.2"/>
    <row r="711" s="127" customFormat="1" x14ac:dyDescent="0.2"/>
    <row r="712" s="127" customFormat="1" x14ac:dyDescent="0.2"/>
    <row r="713" s="127" customFormat="1" x14ac:dyDescent="0.2"/>
    <row r="714" s="127" customFormat="1" x14ac:dyDescent="0.2"/>
    <row r="715" s="127" customFormat="1" x14ac:dyDescent="0.2"/>
    <row r="716" s="127" customFormat="1" x14ac:dyDescent="0.2"/>
    <row r="717" s="127" customFormat="1" x14ac:dyDescent="0.2"/>
    <row r="718" s="127" customFormat="1" x14ac:dyDescent="0.2"/>
    <row r="719" s="127" customFormat="1" x14ac:dyDescent="0.2"/>
    <row r="720" s="127" customFormat="1" x14ac:dyDescent="0.2"/>
    <row r="721" s="127" customFormat="1" x14ac:dyDescent="0.2"/>
    <row r="722" s="127" customFormat="1" x14ac:dyDescent="0.2"/>
    <row r="723" s="127" customFormat="1" x14ac:dyDescent="0.2"/>
    <row r="724" s="127" customFormat="1" x14ac:dyDescent="0.2"/>
    <row r="725" s="127" customFormat="1" x14ac:dyDescent="0.2"/>
    <row r="726" s="127" customFormat="1" x14ac:dyDescent="0.2"/>
    <row r="727" s="127" customFormat="1" x14ac:dyDescent="0.2"/>
    <row r="728" s="127" customFormat="1" x14ac:dyDescent="0.2"/>
    <row r="729" s="127" customFormat="1" x14ac:dyDescent="0.2"/>
    <row r="730" s="127" customFormat="1" x14ac:dyDescent="0.2"/>
    <row r="731" s="127" customFormat="1" x14ac:dyDescent="0.2"/>
    <row r="732" s="127" customFormat="1" x14ac:dyDescent="0.2"/>
    <row r="733" s="127" customFormat="1" x14ac:dyDescent="0.2"/>
    <row r="734" s="127" customFormat="1" x14ac:dyDescent="0.2"/>
    <row r="735" s="127" customFormat="1" x14ac:dyDescent="0.2"/>
    <row r="736" s="127" customFormat="1" x14ac:dyDescent="0.2"/>
    <row r="737" s="127" customFormat="1" x14ac:dyDescent="0.2"/>
    <row r="738" s="127" customFormat="1" x14ac:dyDescent="0.2"/>
    <row r="739" s="127" customFormat="1" x14ac:dyDescent="0.2"/>
    <row r="740" s="127" customFormat="1" x14ac:dyDescent="0.2"/>
    <row r="741" s="127" customFormat="1" x14ac:dyDescent="0.2"/>
    <row r="742" s="127" customFormat="1" x14ac:dyDescent="0.2"/>
    <row r="743" s="127" customFormat="1" x14ac:dyDescent="0.2"/>
    <row r="744" s="127" customFormat="1" x14ac:dyDescent="0.2"/>
    <row r="745" s="127" customFormat="1" x14ac:dyDescent="0.2"/>
    <row r="746" s="127" customFormat="1" x14ac:dyDescent="0.2"/>
    <row r="747" s="127" customFormat="1" x14ac:dyDescent="0.2"/>
    <row r="748" s="127" customFormat="1" x14ac:dyDescent="0.2"/>
    <row r="749" s="127" customFormat="1" x14ac:dyDescent="0.2"/>
    <row r="750" s="127" customFormat="1" x14ac:dyDescent="0.2"/>
    <row r="751" s="127" customFormat="1" x14ac:dyDescent="0.2"/>
    <row r="752" s="127" customFormat="1" x14ac:dyDescent="0.2"/>
    <row r="753" s="127" customFormat="1" x14ac:dyDescent="0.2"/>
    <row r="754" s="127" customFormat="1" x14ac:dyDescent="0.2"/>
    <row r="755" s="127" customFormat="1" x14ac:dyDescent="0.2"/>
    <row r="756" s="127" customFormat="1" x14ac:dyDescent="0.2"/>
    <row r="757" s="127" customFormat="1" x14ac:dyDescent="0.2"/>
    <row r="758" s="127" customFormat="1" x14ac:dyDescent="0.2"/>
    <row r="759" s="127" customFormat="1" x14ac:dyDescent="0.2"/>
    <row r="760" s="127" customFormat="1" x14ac:dyDescent="0.2"/>
    <row r="761" s="127" customFormat="1" x14ac:dyDescent="0.2"/>
    <row r="762" s="127" customFormat="1" x14ac:dyDescent="0.2"/>
    <row r="763" s="127" customFormat="1" x14ac:dyDescent="0.2"/>
    <row r="764" s="127" customFormat="1" x14ac:dyDescent="0.2"/>
    <row r="765" s="127" customFormat="1" x14ac:dyDescent="0.2"/>
    <row r="766" s="127" customFormat="1" x14ac:dyDescent="0.2"/>
    <row r="767" s="127" customFormat="1" x14ac:dyDescent="0.2"/>
    <row r="768" s="127" customFormat="1" x14ac:dyDescent="0.2"/>
    <row r="769" s="127" customFormat="1" x14ac:dyDescent="0.2"/>
    <row r="770" s="127" customFormat="1" x14ac:dyDescent="0.2"/>
    <row r="771" s="127" customFormat="1" x14ac:dyDescent="0.2"/>
    <row r="772" s="127" customFormat="1" x14ac:dyDescent="0.2"/>
    <row r="773" s="127" customFormat="1" x14ac:dyDescent="0.2"/>
    <row r="774" s="127" customFormat="1" x14ac:dyDescent="0.2"/>
    <row r="775" s="127" customFormat="1" x14ac:dyDescent="0.2"/>
    <row r="776" s="127" customFormat="1" x14ac:dyDescent="0.2"/>
    <row r="777" s="127" customFormat="1" x14ac:dyDescent="0.2"/>
    <row r="778" s="127" customFormat="1" x14ac:dyDescent="0.2"/>
    <row r="779" s="127" customFormat="1" x14ac:dyDescent="0.2"/>
    <row r="780" s="127" customFormat="1" x14ac:dyDescent="0.2"/>
    <row r="781" s="127" customFormat="1" x14ac:dyDescent="0.2"/>
    <row r="782" s="127" customFormat="1" x14ac:dyDescent="0.2"/>
    <row r="783" s="127" customFormat="1" x14ac:dyDescent="0.2"/>
    <row r="784" s="127" customFormat="1" x14ac:dyDescent="0.2"/>
    <row r="785" s="127" customFormat="1" x14ac:dyDescent="0.2"/>
    <row r="786" s="127" customFormat="1" x14ac:dyDescent="0.2"/>
    <row r="787" s="127" customFormat="1" x14ac:dyDescent="0.2"/>
    <row r="788" s="127" customFormat="1" x14ac:dyDescent="0.2"/>
    <row r="789" s="127" customFormat="1" x14ac:dyDescent="0.2"/>
    <row r="790" s="127" customFormat="1" x14ac:dyDescent="0.2"/>
    <row r="791" s="127" customFormat="1" x14ac:dyDescent="0.2"/>
    <row r="792" s="127" customFormat="1" x14ac:dyDescent="0.2"/>
    <row r="793" s="127" customFormat="1" x14ac:dyDescent="0.2"/>
    <row r="794" s="127" customFormat="1" x14ac:dyDescent="0.2"/>
    <row r="795" s="127" customFormat="1" x14ac:dyDescent="0.2"/>
    <row r="796" s="127" customFormat="1" x14ac:dyDescent="0.2"/>
    <row r="797" s="127" customFormat="1" x14ac:dyDescent="0.2"/>
    <row r="798" s="127" customFormat="1" x14ac:dyDescent="0.2"/>
    <row r="799" s="127" customFormat="1" x14ac:dyDescent="0.2"/>
    <row r="800" s="127" customFormat="1" x14ac:dyDescent="0.2"/>
    <row r="801" s="127" customFormat="1" x14ac:dyDescent="0.2"/>
    <row r="802" s="127" customFormat="1" x14ac:dyDescent="0.2"/>
    <row r="803" s="127" customFormat="1" x14ac:dyDescent="0.2"/>
    <row r="804" s="127" customFormat="1" x14ac:dyDescent="0.2"/>
    <row r="805" s="127" customFormat="1" x14ac:dyDescent="0.2"/>
    <row r="806" s="127" customFormat="1" x14ac:dyDescent="0.2"/>
    <row r="807" s="127" customFormat="1" x14ac:dyDescent="0.2"/>
    <row r="808" s="127" customFormat="1" x14ac:dyDescent="0.2"/>
    <row r="809" s="127" customFormat="1" x14ac:dyDescent="0.2"/>
    <row r="810" s="127" customFormat="1" x14ac:dyDescent="0.2"/>
    <row r="811" s="127" customFormat="1" x14ac:dyDescent="0.2"/>
    <row r="812" s="127" customFormat="1" x14ac:dyDescent="0.2"/>
    <row r="813" s="127" customFormat="1" x14ac:dyDescent="0.2"/>
    <row r="814" s="127" customFormat="1" x14ac:dyDescent="0.2"/>
    <row r="815" s="127" customFormat="1" x14ac:dyDescent="0.2"/>
    <row r="816" s="127" customFormat="1" x14ac:dyDescent="0.2"/>
    <row r="817" s="127" customFormat="1" x14ac:dyDescent="0.2"/>
    <row r="818" s="127" customFormat="1" x14ac:dyDescent="0.2"/>
    <row r="819" s="127" customFormat="1" x14ac:dyDescent="0.2"/>
    <row r="820" s="127" customFormat="1" x14ac:dyDescent="0.2"/>
    <row r="821" s="127" customFormat="1" x14ac:dyDescent="0.2"/>
    <row r="822" s="127" customFormat="1" x14ac:dyDescent="0.2"/>
    <row r="823" s="127" customFormat="1" x14ac:dyDescent="0.2"/>
    <row r="824" s="127" customFormat="1" x14ac:dyDescent="0.2"/>
    <row r="825" s="127" customFormat="1" x14ac:dyDescent="0.2"/>
    <row r="826" s="127" customFormat="1" x14ac:dyDescent="0.2"/>
    <row r="827" s="127" customFormat="1" x14ac:dyDescent="0.2"/>
    <row r="828" s="127" customFormat="1" x14ac:dyDescent="0.2"/>
    <row r="829" s="127" customFormat="1" x14ac:dyDescent="0.2"/>
    <row r="830" s="127" customFormat="1" x14ac:dyDescent="0.2"/>
    <row r="831" s="127" customFormat="1" x14ac:dyDescent="0.2"/>
    <row r="832" s="127" customFormat="1" x14ac:dyDescent="0.2"/>
    <row r="833" s="127" customFormat="1" x14ac:dyDescent="0.2"/>
    <row r="834" s="127" customFormat="1" x14ac:dyDescent="0.2"/>
    <row r="835" s="127" customFormat="1" x14ac:dyDescent="0.2"/>
    <row r="836" s="127" customFormat="1" x14ac:dyDescent="0.2"/>
    <row r="837" s="127" customFormat="1" x14ac:dyDescent="0.2"/>
    <row r="838" s="127" customFormat="1" x14ac:dyDescent="0.2"/>
    <row r="839" s="127" customFormat="1" x14ac:dyDescent="0.2"/>
    <row r="840" s="127" customFormat="1" x14ac:dyDescent="0.2"/>
    <row r="841" s="127" customFormat="1" x14ac:dyDescent="0.2"/>
    <row r="842" s="127" customFormat="1" x14ac:dyDescent="0.2"/>
    <row r="843" s="127" customFormat="1" x14ac:dyDescent="0.2"/>
    <row r="844" s="127" customFormat="1" x14ac:dyDescent="0.2"/>
    <row r="845" s="127" customFormat="1" x14ac:dyDescent="0.2"/>
    <row r="846" s="127" customFormat="1" x14ac:dyDescent="0.2"/>
    <row r="847" s="127" customFormat="1" x14ac:dyDescent="0.2"/>
    <row r="848" s="127" customFormat="1" x14ac:dyDescent="0.2"/>
    <row r="849" s="127" customFormat="1" x14ac:dyDescent="0.2"/>
    <row r="850" s="127" customFormat="1" x14ac:dyDescent="0.2"/>
    <row r="851" s="127" customFormat="1" x14ac:dyDescent="0.2"/>
    <row r="852" s="127" customFormat="1" x14ac:dyDescent="0.2"/>
    <row r="853" s="127" customFormat="1" x14ac:dyDescent="0.2"/>
    <row r="854" s="127" customFormat="1" x14ac:dyDescent="0.2"/>
    <row r="855" s="127" customFormat="1" x14ac:dyDescent="0.2"/>
    <row r="856" s="127" customFormat="1" x14ac:dyDescent="0.2"/>
    <row r="857" s="127" customFormat="1" x14ac:dyDescent="0.2"/>
    <row r="858" s="127" customFormat="1" x14ac:dyDescent="0.2"/>
    <row r="859" s="127" customFormat="1" x14ac:dyDescent="0.2"/>
    <row r="860" s="127" customFormat="1" x14ac:dyDescent="0.2"/>
    <row r="861" s="127" customFormat="1" x14ac:dyDescent="0.2"/>
    <row r="862" s="127" customFormat="1" x14ac:dyDescent="0.2"/>
    <row r="863" s="127" customFormat="1" x14ac:dyDescent="0.2"/>
    <row r="864" s="127" customFormat="1" x14ac:dyDescent="0.2"/>
    <row r="865" s="127" customFormat="1" x14ac:dyDescent="0.2"/>
    <row r="866" s="127" customFormat="1" x14ac:dyDescent="0.2"/>
    <row r="867" s="127" customFormat="1" x14ac:dyDescent="0.2"/>
    <row r="868" s="127" customFormat="1" x14ac:dyDescent="0.2"/>
    <row r="869" s="127" customFormat="1" x14ac:dyDescent="0.2"/>
    <row r="870" s="127" customFormat="1" x14ac:dyDescent="0.2"/>
    <row r="871" s="127" customFormat="1" x14ac:dyDescent="0.2"/>
    <row r="872" s="127" customFormat="1" x14ac:dyDescent="0.2"/>
    <row r="873" s="127" customFormat="1" x14ac:dyDescent="0.2"/>
    <row r="874" s="127" customFormat="1" x14ac:dyDescent="0.2"/>
    <row r="875" s="127" customFormat="1" x14ac:dyDescent="0.2"/>
    <row r="876" s="127" customFormat="1" x14ac:dyDescent="0.2"/>
    <row r="877" s="127" customFormat="1" x14ac:dyDescent="0.2"/>
    <row r="878" s="127" customFormat="1" x14ac:dyDescent="0.2"/>
    <row r="879" s="127" customFormat="1" x14ac:dyDescent="0.2"/>
    <row r="880" s="127" customFormat="1" x14ac:dyDescent="0.2"/>
    <row r="881" s="127" customFormat="1" x14ac:dyDescent="0.2"/>
    <row r="882" s="127" customFormat="1" x14ac:dyDescent="0.2"/>
    <row r="883" s="127" customFormat="1" x14ac:dyDescent="0.2"/>
    <row r="884" s="127" customFormat="1" x14ac:dyDescent="0.2"/>
    <row r="885" s="127" customFormat="1" x14ac:dyDescent="0.2"/>
    <row r="886" s="127" customFormat="1" x14ac:dyDescent="0.2"/>
    <row r="887" s="127" customFormat="1" x14ac:dyDescent="0.2"/>
    <row r="888" s="127" customFormat="1" x14ac:dyDescent="0.2"/>
    <row r="889" s="127" customFormat="1" x14ac:dyDescent="0.2"/>
    <row r="890" s="127" customFormat="1" x14ac:dyDescent="0.2"/>
    <row r="891" s="127" customFormat="1" x14ac:dyDescent="0.2"/>
    <row r="892" s="127" customFormat="1" x14ac:dyDescent="0.2"/>
    <row r="893" s="127" customFormat="1" x14ac:dyDescent="0.2"/>
    <row r="894" s="127" customFormat="1" x14ac:dyDescent="0.2"/>
    <row r="895" s="127" customFormat="1" x14ac:dyDescent="0.2"/>
    <row r="896" s="127" customFormat="1" x14ac:dyDescent="0.2"/>
    <row r="897" s="127" customFormat="1" x14ac:dyDescent="0.2"/>
    <row r="898" s="127" customFormat="1" x14ac:dyDescent="0.2"/>
    <row r="899" s="127" customFormat="1" x14ac:dyDescent="0.2"/>
    <row r="900" s="127" customFormat="1" x14ac:dyDescent="0.2"/>
    <row r="901" s="127" customFormat="1" x14ac:dyDescent="0.2"/>
    <row r="902" s="127" customFormat="1" x14ac:dyDescent="0.2"/>
    <row r="903" s="127" customFormat="1" x14ac:dyDescent="0.2"/>
    <row r="904" s="127" customFormat="1" x14ac:dyDescent="0.2"/>
    <row r="905" s="127" customFormat="1" x14ac:dyDescent="0.2"/>
    <row r="906" s="127" customFormat="1" x14ac:dyDescent="0.2"/>
    <row r="907" s="127" customFormat="1" x14ac:dyDescent="0.2"/>
    <row r="908" s="127" customFormat="1" x14ac:dyDescent="0.2"/>
    <row r="909" s="127" customFormat="1" x14ac:dyDescent="0.2"/>
    <row r="910" s="127" customFormat="1" x14ac:dyDescent="0.2"/>
    <row r="911" s="127" customFormat="1" x14ac:dyDescent="0.2"/>
    <row r="912" s="127" customFormat="1" x14ac:dyDescent="0.2"/>
    <row r="913" s="127" customFormat="1" x14ac:dyDescent="0.2"/>
    <row r="914" s="127" customFormat="1" x14ac:dyDescent="0.2"/>
    <row r="915" s="127" customFormat="1" x14ac:dyDescent="0.2"/>
    <row r="916" s="127" customFormat="1" x14ac:dyDescent="0.2"/>
    <row r="917" s="127" customFormat="1" x14ac:dyDescent="0.2"/>
    <row r="918" s="127" customFormat="1" x14ac:dyDescent="0.2"/>
    <row r="919" s="127" customFormat="1" x14ac:dyDescent="0.2"/>
    <row r="920" s="127" customFormat="1" x14ac:dyDescent="0.2"/>
    <row r="921" s="127" customFormat="1" x14ac:dyDescent="0.2"/>
    <row r="922" s="127" customFormat="1" x14ac:dyDescent="0.2"/>
    <row r="923" s="127" customFormat="1" x14ac:dyDescent="0.2"/>
    <row r="924" s="127" customFormat="1" x14ac:dyDescent="0.2"/>
    <row r="925" s="127" customFormat="1" x14ac:dyDescent="0.2"/>
    <row r="926" s="127" customFormat="1" x14ac:dyDescent="0.2"/>
    <row r="927" s="127" customFormat="1" x14ac:dyDescent="0.2"/>
    <row r="928" s="127" customFormat="1" x14ac:dyDescent="0.2"/>
    <row r="929" s="127" customFormat="1" x14ac:dyDescent="0.2"/>
    <row r="930" s="127" customFormat="1" x14ac:dyDescent="0.2"/>
    <row r="931" s="127" customFormat="1" x14ac:dyDescent="0.2"/>
    <row r="932" s="127" customFormat="1" x14ac:dyDescent="0.2"/>
    <row r="933" s="127" customFormat="1" x14ac:dyDescent="0.2"/>
    <row r="934" s="127" customFormat="1" x14ac:dyDescent="0.2"/>
    <row r="935" s="127" customFormat="1" x14ac:dyDescent="0.2"/>
    <row r="936" s="127" customFormat="1" x14ac:dyDescent="0.2"/>
    <row r="937" s="127" customFormat="1" x14ac:dyDescent="0.2"/>
    <row r="938" s="127" customFormat="1" x14ac:dyDescent="0.2"/>
    <row r="939" s="127" customFormat="1" x14ac:dyDescent="0.2"/>
    <row r="940" s="127" customFormat="1" x14ac:dyDescent="0.2"/>
    <row r="941" s="127" customFormat="1" x14ac:dyDescent="0.2"/>
    <row r="942" s="127" customFormat="1" x14ac:dyDescent="0.2"/>
    <row r="943" s="127" customFormat="1" x14ac:dyDescent="0.2"/>
    <row r="944" s="127" customFormat="1" x14ac:dyDescent="0.2"/>
    <row r="945" s="127" customFormat="1" x14ac:dyDescent="0.2"/>
    <row r="946" s="127" customFormat="1" x14ac:dyDescent="0.2"/>
    <row r="947" s="127" customFormat="1" x14ac:dyDescent="0.2"/>
    <row r="948" s="127" customFormat="1" x14ac:dyDescent="0.2"/>
    <row r="949" s="127" customFormat="1" x14ac:dyDescent="0.2"/>
    <row r="950" s="127" customFormat="1" x14ac:dyDescent="0.2"/>
    <row r="951" s="127" customFormat="1" x14ac:dyDescent="0.2"/>
    <row r="952" s="127" customFormat="1" x14ac:dyDescent="0.2"/>
    <row r="953" s="127" customFormat="1" x14ac:dyDescent="0.2"/>
    <row r="954" s="127" customFormat="1" x14ac:dyDescent="0.2"/>
    <row r="955" s="127" customFormat="1" x14ac:dyDescent="0.2"/>
    <row r="956" s="127" customFormat="1" x14ac:dyDescent="0.2"/>
    <row r="957" s="127" customFormat="1" x14ac:dyDescent="0.2"/>
    <row r="958" s="127" customFormat="1" x14ac:dyDescent="0.2"/>
    <row r="959" s="127" customFormat="1" x14ac:dyDescent="0.2"/>
    <row r="960" s="127" customFormat="1" x14ac:dyDescent="0.2"/>
    <row r="961" s="127" customFormat="1" x14ac:dyDescent="0.2"/>
    <row r="962" s="127" customFormat="1" x14ac:dyDescent="0.2"/>
    <row r="963" s="127" customFormat="1" x14ac:dyDescent="0.2"/>
    <row r="964" s="127" customFormat="1" x14ac:dyDescent="0.2"/>
    <row r="965" s="127" customFormat="1" x14ac:dyDescent="0.2"/>
    <row r="966" s="127" customFormat="1" x14ac:dyDescent="0.2"/>
    <row r="967" s="127" customFormat="1" x14ac:dyDescent="0.2"/>
    <row r="968" s="127" customFormat="1" x14ac:dyDescent="0.2"/>
    <row r="969" s="127" customFormat="1" x14ac:dyDescent="0.2"/>
    <row r="970" s="127" customFormat="1" x14ac:dyDescent="0.2"/>
    <row r="971" s="127" customFormat="1" x14ac:dyDescent="0.2"/>
    <row r="972" s="127" customFormat="1" x14ac:dyDescent="0.2"/>
    <row r="973" s="127" customFormat="1" x14ac:dyDescent="0.2"/>
    <row r="974" s="127" customFormat="1" x14ac:dyDescent="0.2"/>
    <row r="975" s="127" customFormat="1" x14ac:dyDescent="0.2"/>
    <row r="976" s="127" customFormat="1" x14ac:dyDescent="0.2"/>
    <row r="977" s="127" customFormat="1" x14ac:dyDescent="0.2"/>
    <row r="978" s="127" customFormat="1" x14ac:dyDescent="0.2"/>
    <row r="979" s="127" customFormat="1" x14ac:dyDescent="0.2"/>
    <row r="980" s="127" customFormat="1" x14ac:dyDescent="0.2"/>
    <row r="981" s="127" customFormat="1" x14ac:dyDescent="0.2"/>
    <row r="982" s="127" customFormat="1" x14ac:dyDescent="0.2"/>
    <row r="983" s="127" customFormat="1" x14ac:dyDescent="0.2"/>
    <row r="984" s="127" customFormat="1" x14ac:dyDescent="0.2"/>
    <row r="985" s="127" customFormat="1" x14ac:dyDescent="0.2"/>
    <row r="986" s="127" customFormat="1" x14ac:dyDescent="0.2"/>
    <row r="987" s="127" customFormat="1" x14ac:dyDescent="0.2"/>
    <row r="988" s="127" customFormat="1" x14ac:dyDescent="0.2"/>
    <row r="989" s="127" customFormat="1" x14ac:dyDescent="0.2"/>
    <row r="990" s="127" customFormat="1" x14ac:dyDescent="0.2"/>
    <row r="991" s="127" customFormat="1" x14ac:dyDescent="0.2"/>
    <row r="992" s="127" customFormat="1" x14ac:dyDescent="0.2"/>
    <row r="993" s="127" customFormat="1" x14ac:dyDescent="0.2"/>
    <row r="994" s="127" customFormat="1" x14ac:dyDescent="0.2"/>
    <row r="995" s="127" customFormat="1" x14ac:dyDescent="0.2"/>
    <row r="996" s="127" customFormat="1" x14ac:dyDescent="0.2"/>
    <row r="997" s="127" customFormat="1" x14ac:dyDescent="0.2"/>
    <row r="998" s="127" customFormat="1" x14ac:dyDescent="0.2"/>
    <row r="999" s="127" customFormat="1" x14ac:dyDescent="0.2"/>
    <row r="1000" s="127" customFormat="1" x14ac:dyDescent="0.2"/>
    <row r="1001" s="127" customFormat="1" x14ac:dyDescent="0.2"/>
    <row r="1002" s="127" customFormat="1" x14ac:dyDescent="0.2"/>
    <row r="1003" s="127" customFormat="1" x14ac:dyDescent="0.2"/>
    <row r="1004" s="127" customFormat="1" x14ac:dyDescent="0.2"/>
    <row r="1005" s="127" customFormat="1" x14ac:dyDescent="0.2"/>
    <row r="1006" s="127" customFormat="1" x14ac:dyDescent="0.2"/>
    <row r="1007" s="127" customFormat="1" x14ac:dyDescent="0.2"/>
    <row r="1008" s="127" customFormat="1" x14ac:dyDescent="0.2"/>
    <row r="1009" s="127" customFormat="1" x14ac:dyDescent="0.2"/>
    <row r="1010" s="127" customFormat="1" x14ac:dyDescent="0.2"/>
    <row r="1011" s="127" customFormat="1" x14ac:dyDescent="0.2"/>
    <row r="1012" s="127" customFormat="1" x14ac:dyDescent="0.2"/>
    <row r="1013" s="127" customFormat="1" x14ac:dyDescent="0.2"/>
    <row r="1014" s="127" customFormat="1" x14ac:dyDescent="0.2"/>
    <row r="1015" s="127" customFormat="1" x14ac:dyDescent="0.2"/>
    <row r="1016" s="127" customFormat="1" x14ac:dyDescent="0.2"/>
    <row r="1017" s="127" customFormat="1" x14ac:dyDescent="0.2"/>
    <row r="1018" s="127" customFormat="1" x14ac:dyDescent="0.2"/>
    <row r="1019" s="127" customFormat="1" x14ac:dyDescent="0.2"/>
    <row r="1020" s="127" customFormat="1" x14ac:dyDescent="0.2"/>
    <row r="1021" s="127" customFormat="1" x14ac:dyDescent="0.2"/>
    <row r="1022" s="127" customFormat="1" x14ac:dyDescent="0.2"/>
    <row r="1023" s="127" customFormat="1" x14ac:dyDescent="0.2"/>
    <row r="1024" s="127" customFormat="1" x14ac:dyDescent="0.2"/>
    <row r="1025" s="127" customFormat="1" x14ac:dyDescent="0.2"/>
    <row r="1026" s="127" customFormat="1" x14ac:dyDescent="0.2"/>
    <row r="1027" s="127" customFormat="1" x14ac:dyDescent="0.2"/>
    <row r="1028" s="127" customFormat="1" x14ac:dyDescent="0.2"/>
    <row r="1029" s="127" customFormat="1" x14ac:dyDescent="0.2"/>
    <row r="1030" s="127" customFormat="1" x14ac:dyDescent="0.2"/>
    <row r="1031" s="127" customFormat="1" x14ac:dyDescent="0.2"/>
    <row r="1032" s="127" customFormat="1" x14ac:dyDescent="0.2"/>
    <row r="1033" s="127" customFormat="1" x14ac:dyDescent="0.2"/>
    <row r="1034" s="127" customFormat="1" x14ac:dyDescent="0.2"/>
    <row r="1035" s="127" customFormat="1" x14ac:dyDescent="0.2"/>
    <row r="1036" s="127" customFormat="1" x14ac:dyDescent="0.2"/>
    <row r="1037" s="127" customFormat="1" x14ac:dyDescent="0.2"/>
    <row r="1038" s="127" customFormat="1" x14ac:dyDescent="0.2"/>
    <row r="1039" s="127" customFormat="1" x14ac:dyDescent="0.2"/>
    <row r="1040" s="127" customFormat="1" x14ac:dyDescent="0.2"/>
    <row r="1041" s="127" customFormat="1" x14ac:dyDescent="0.2"/>
    <row r="1042" s="127" customFormat="1" x14ac:dyDescent="0.2"/>
    <row r="1043" s="127" customFormat="1" x14ac:dyDescent="0.2"/>
    <row r="1044" s="127" customFormat="1" x14ac:dyDescent="0.2"/>
    <row r="1045" s="127" customFormat="1" x14ac:dyDescent="0.2"/>
    <row r="1046" s="127" customFormat="1" x14ac:dyDescent="0.2"/>
    <row r="1047" s="127" customFormat="1" x14ac:dyDescent="0.2"/>
    <row r="1048" s="127" customFormat="1" x14ac:dyDescent="0.2"/>
    <row r="1049" s="127" customFormat="1" x14ac:dyDescent="0.2"/>
    <row r="1050" s="127" customFormat="1" x14ac:dyDescent="0.2"/>
    <row r="1051" s="127" customFormat="1" x14ac:dyDescent="0.2"/>
    <row r="1052" s="127" customFormat="1" x14ac:dyDescent="0.2"/>
    <row r="1053" s="127" customFormat="1" x14ac:dyDescent="0.2"/>
    <row r="1054" s="127" customFormat="1" x14ac:dyDescent="0.2"/>
    <row r="1055" s="127" customFormat="1" x14ac:dyDescent="0.2"/>
    <row r="1056" s="127" customFormat="1" x14ac:dyDescent="0.2"/>
    <row r="1057" s="127" customFormat="1" x14ac:dyDescent="0.2"/>
    <row r="1058" s="127" customFormat="1" x14ac:dyDescent="0.2"/>
    <row r="1059" s="127" customFormat="1" x14ac:dyDescent="0.2"/>
    <row r="1060" s="127" customFormat="1" x14ac:dyDescent="0.2"/>
    <row r="1061" s="127" customFormat="1" x14ac:dyDescent="0.2"/>
    <row r="1062" s="127" customFormat="1" x14ac:dyDescent="0.2"/>
    <row r="1063" s="127" customFormat="1" x14ac:dyDescent="0.2"/>
    <row r="1064" s="127" customFormat="1" x14ac:dyDescent="0.2"/>
    <row r="1065" s="127" customFormat="1" x14ac:dyDescent="0.2"/>
    <row r="1066" s="127" customFormat="1" x14ac:dyDescent="0.2"/>
    <row r="1067" s="127" customFormat="1" x14ac:dyDescent="0.2"/>
    <row r="1068" s="127" customFormat="1" x14ac:dyDescent="0.2"/>
    <row r="1069" s="127" customFormat="1" x14ac:dyDescent="0.2"/>
    <row r="1070" s="127" customFormat="1" x14ac:dyDescent="0.2"/>
    <row r="1071" s="127" customFormat="1" x14ac:dyDescent="0.2"/>
    <row r="1072" s="127" customFormat="1" x14ac:dyDescent="0.2"/>
    <row r="1073" s="127" customFormat="1" x14ac:dyDescent="0.2"/>
    <row r="1074" s="127" customFormat="1" x14ac:dyDescent="0.2"/>
    <row r="1075" s="127" customFormat="1" x14ac:dyDescent="0.2"/>
    <row r="1076" s="127" customFormat="1" x14ac:dyDescent="0.2"/>
    <row r="1077" s="127" customFormat="1" x14ac:dyDescent="0.2"/>
    <row r="1078" s="127" customFormat="1" x14ac:dyDescent="0.2"/>
    <row r="1079" s="127" customFormat="1" x14ac:dyDescent="0.2"/>
    <row r="1080" s="127" customFormat="1" x14ac:dyDescent="0.2"/>
    <row r="1081" s="127" customFormat="1" x14ac:dyDescent="0.2"/>
    <row r="1082" s="127" customFormat="1" x14ac:dyDescent="0.2"/>
    <row r="1083" s="127" customFormat="1" x14ac:dyDescent="0.2"/>
    <row r="1084" s="127" customFormat="1" x14ac:dyDescent="0.2"/>
    <row r="1085" s="127" customFormat="1" x14ac:dyDescent="0.2"/>
    <row r="1086" s="127" customFormat="1" x14ac:dyDescent="0.2"/>
    <row r="1087" s="127" customFormat="1" x14ac:dyDescent="0.2"/>
    <row r="1088" s="127" customFormat="1" x14ac:dyDescent="0.2"/>
    <row r="1089" s="127" customFormat="1" x14ac:dyDescent="0.2"/>
    <row r="1090" s="127" customFormat="1" x14ac:dyDescent="0.2"/>
    <row r="1091" s="127" customFormat="1" x14ac:dyDescent="0.2"/>
    <row r="1092" s="127" customFormat="1" x14ac:dyDescent="0.2"/>
    <row r="1093" s="127" customFormat="1" x14ac:dyDescent="0.2"/>
    <row r="1094" s="127" customFormat="1" x14ac:dyDescent="0.2"/>
    <row r="1095" s="127" customFormat="1" x14ac:dyDescent="0.2"/>
    <row r="1096" s="127" customFormat="1" x14ac:dyDescent="0.2"/>
    <row r="1097" s="127" customFormat="1" x14ac:dyDescent="0.2"/>
    <row r="1098" s="127" customFormat="1" x14ac:dyDescent="0.2"/>
    <row r="1099" s="127" customFormat="1" x14ac:dyDescent="0.2"/>
    <row r="1100" s="127" customFormat="1" x14ac:dyDescent="0.2"/>
    <row r="1101" s="127" customFormat="1" x14ac:dyDescent="0.2"/>
    <row r="1102" s="127" customFormat="1" x14ac:dyDescent="0.2"/>
    <row r="1103" s="127" customFormat="1" x14ac:dyDescent="0.2"/>
    <row r="1104" s="127" customFormat="1" x14ac:dyDescent="0.2"/>
    <row r="1105" s="127" customFormat="1" x14ac:dyDescent="0.2"/>
    <row r="1106" s="127" customFormat="1" x14ac:dyDescent="0.2"/>
    <row r="1107" s="127" customFormat="1" x14ac:dyDescent="0.2"/>
    <row r="1108" s="127" customFormat="1" x14ac:dyDescent="0.2"/>
    <row r="1109" s="127" customFormat="1" x14ac:dyDescent="0.2"/>
    <row r="1110" s="127" customFormat="1" x14ac:dyDescent="0.2"/>
    <row r="1111" s="127" customFormat="1" x14ac:dyDescent="0.2"/>
    <row r="1112" s="127" customFormat="1" x14ac:dyDescent="0.2"/>
    <row r="1113" s="127" customFormat="1" x14ac:dyDescent="0.2"/>
    <row r="1114" s="127" customFormat="1" x14ac:dyDescent="0.2"/>
    <row r="1115" s="127" customFormat="1" x14ac:dyDescent="0.2"/>
    <row r="1116" s="127" customFormat="1" x14ac:dyDescent="0.2"/>
    <row r="1117" s="127" customFormat="1" x14ac:dyDescent="0.2"/>
    <row r="1118" s="127" customFormat="1" x14ac:dyDescent="0.2"/>
    <row r="1119" s="127" customFormat="1" x14ac:dyDescent="0.2"/>
    <row r="1120" s="127" customFormat="1" x14ac:dyDescent="0.2"/>
    <row r="1121" s="127" customFormat="1" x14ac:dyDescent="0.2"/>
    <row r="1122" s="127" customFormat="1" x14ac:dyDescent="0.2"/>
    <row r="1123" s="127" customFormat="1" x14ac:dyDescent="0.2"/>
    <row r="1124" s="127" customFormat="1" x14ac:dyDescent="0.2"/>
    <row r="1125" s="127" customFormat="1" x14ac:dyDescent="0.2"/>
    <row r="1126" s="127" customFormat="1" x14ac:dyDescent="0.2"/>
    <row r="1127" s="127" customFormat="1" x14ac:dyDescent="0.2"/>
    <row r="1128" s="127" customFormat="1" x14ac:dyDescent="0.2"/>
    <row r="1129" s="127" customFormat="1" x14ac:dyDescent="0.2"/>
    <row r="1130" s="127" customFormat="1" x14ac:dyDescent="0.2"/>
    <row r="1131" s="127" customFormat="1" x14ac:dyDescent="0.2"/>
    <row r="1132" s="127" customFormat="1" x14ac:dyDescent="0.2"/>
    <row r="1133" s="127" customFormat="1" x14ac:dyDescent="0.2"/>
    <row r="1134" s="127" customFormat="1" x14ac:dyDescent="0.2"/>
    <row r="1135" s="127" customFormat="1" x14ac:dyDescent="0.2"/>
    <row r="1136" s="127" customFormat="1" x14ac:dyDescent="0.2"/>
    <row r="1137" s="127" customFormat="1" x14ac:dyDescent="0.2"/>
    <row r="1138" s="127" customFormat="1" x14ac:dyDescent="0.2"/>
    <row r="1139" s="127" customFormat="1" x14ac:dyDescent="0.2"/>
    <row r="1140" s="127" customFormat="1" x14ac:dyDescent="0.2"/>
    <row r="1141" s="127" customFormat="1" x14ac:dyDescent="0.2"/>
    <row r="1142" s="127" customFormat="1" x14ac:dyDescent="0.2"/>
    <row r="1143" s="127" customFormat="1" x14ac:dyDescent="0.2"/>
    <row r="1144" s="127" customFormat="1" x14ac:dyDescent="0.2"/>
    <row r="1145" s="127" customFormat="1" x14ac:dyDescent="0.2"/>
    <row r="1146" s="127" customFormat="1" x14ac:dyDescent="0.2"/>
    <row r="1147" s="127" customFormat="1" x14ac:dyDescent="0.2"/>
    <row r="1148" s="127" customFormat="1" x14ac:dyDescent="0.2"/>
    <row r="1149" s="127" customFormat="1" x14ac:dyDescent="0.2"/>
    <row r="1150" s="127" customFormat="1" x14ac:dyDescent="0.2"/>
    <row r="1151" s="127" customFormat="1" x14ac:dyDescent="0.2"/>
    <row r="1152" s="127" customFormat="1" x14ac:dyDescent="0.2"/>
    <row r="1153" s="127" customFormat="1" x14ac:dyDescent="0.2"/>
    <row r="1154" s="127" customFormat="1" x14ac:dyDescent="0.2"/>
    <row r="1155" s="127" customFormat="1" x14ac:dyDescent="0.2"/>
    <row r="1156" s="127" customFormat="1" x14ac:dyDescent="0.2"/>
    <row r="1157" s="127" customFormat="1" x14ac:dyDescent="0.2"/>
    <row r="1158" s="127" customFormat="1" x14ac:dyDescent="0.2"/>
    <row r="1159" s="127" customFormat="1" x14ac:dyDescent="0.2"/>
    <row r="1160" s="127" customFormat="1" x14ac:dyDescent="0.2"/>
    <row r="1161" s="127" customFormat="1" x14ac:dyDescent="0.2"/>
    <row r="1162" s="127" customFormat="1" x14ac:dyDescent="0.2"/>
    <row r="1163" s="127" customFormat="1" x14ac:dyDescent="0.2"/>
    <row r="1164" s="127" customFormat="1" x14ac:dyDescent="0.2"/>
    <row r="1165" s="127" customFormat="1" x14ac:dyDescent="0.2"/>
    <row r="1166" s="127" customFormat="1" x14ac:dyDescent="0.2"/>
    <row r="1167" s="127" customFormat="1" x14ac:dyDescent="0.2"/>
    <row r="1168" s="127" customFormat="1" x14ac:dyDescent="0.2"/>
    <row r="1169" s="127" customFormat="1" x14ac:dyDescent="0.2"/>
    <row r="1170" s="127" customFormat="1" x14ac:dyDescent="0.2"/>
    <row r="1171" s="127" customFormat="1" x14ac:dyDescent="0.2"/>
    <row r="1172" s="127" customFormat="1" x14ac:dyDescent="0.2"/>
    <row r="1173" s="127" customFormat="1" x14ac:dyDescent="0.2"/>
    <row r="1174" s="127" customFormat="1" x14ac:dyDescent="0.2"/>
    <row r="1175" s="127" customFormat="1" x14ac:dyDescent="0.2"/>
    <row r="1176" s="127" customFormat="1" x14ac:dyDescent="0.2"/>
    <row r="1177" s="127" customFormat="1" x14ac:dyDescent="0.2"/>
    <row r="1178" s="127" customFormat="1" x14ac:dyDescent="0.2"/>
    <row r="1179" s="127" customFormat="1" x14ac:dyDescent="0.2"/>
    <row r="1180" s="127" customFormat="1" x14ac:dyDescent="0.2"/>
    <row r="1181" s="127" customFormat="1" x14ac:dyDescent="0.2"/>
    <row r="1182" s="127" customFormat="1" x14ac:dyDescent="0.2"/>
    <row r="1183" s="127" customFormat="1" x14ac:dyDescent="0.2"/>
    <row r="1184" s="127" customFormat="1" x14ac:dyDescent="0.2"/>
    <row r="1185" s="127" customFormat="1" x14ac:dyDescent="0.2"/>
    <row r="1186" s="127" customFormat="1" x14ac:dyDescent="0.2"/>
    <row r="1187" s="127" customFormat="1" x14ac:dyDescent="0.2"/>
    <row r="1188" s="127" customFormat="1" x14ac:dyDescent="0.2"/>
    <row r="1189" s="127" customFormat="1" x14ac:dyDescent="0.2"/>
    <row r="1190" s="127" customFormat="1" x14ac:dyDescent="0.2"/>
    <row r="1191" s="127" customFormat="1" x14ac:dyDescent="0.2"/>
    <row r="1192" s="127" customFormat="1" x14ac:dyDescent="0.2"/>
    <row r="1193" s="127" customFormat="1" x14ac:dyDescent="0.2"/>
    <row r="1194" s="127" customFormat="1" x14ac:dyDescent="0.2"/>
    <row r="1195" s="127" customFormat="1" x14ac:dyDescent="0.2"/>
    <row r="1196" s="127" customFormat="1" x14ac:dyDescent="0.2"/>
    <row r="1197" s="127" customFormat="1" x14ac:dyDescent="0.2"/>
    <row r="1198" s="127" customFormat="1" x14ac:dyDescent="0.2"/>
    <row r="1199" s="127" customFormat="1" x14ac:dyDescent="0.2"/>
    <row r="1200" s="127" customFormat="1" x14ac:dyDescent="0.2"/>
    <row r="1201" s="127" customFormat="1" x14ac:dyDescent="0.2"/>
    <row r="1202" s="127" customFormat="1" x14ac:dyDescent="0.2"/>
    <row r="1203" s="127" customFormat="1" x14ac:dyDescent="0.2"/>
    <row r="1204" s="127" customFormat="1" x14ac:dyDescent="0.2"/>
    <row r="1205" s="127" customFormat="1" x14ac:dyDescent="0.2"/>
    <row r="1206" s="127" customFormat="1" x14ac:dyDescent="0.2"/>
    <row r="1207" s="127" customFormat="1" x14ac:dyDescent="0.2"/>
    <row r="1208" s="127" customFormat="1" x14ac:dyDescent="0.2"/>
    <row r="1209" s="127" customFormat="1" x14ac:dyDescent="0.2"/>
    <row r="1210" s="127" customFormat="1" x14ac:dyDescent="0.2"/>
    <row r="1211" s="127" customFormat="1" x14ac:dyDescent="0.2"/>
    <row r="1212" s="127" customFormat="1" x14ac:dyDescent="0.2"/>
    <row r="1213" s="127" customFormat="1" x14ac:dyDescent="0.2"/>
    <row r="1214" s="127" customFormat="1" x14ac:dyDescent="0.2"/>
    <row r="1215" s="127" customFormat="1" x14ac:dyDescent="0.2"/>
    <row r="1216" s="127" customFormat="1" x14ac:dyDescent="0.2"/>
    <row r="1217" s="127" customFormat="1" x14ac:dyDescent="0.2"/>
    <row r="1218" s="127" customFormat="1" x14ac:dyDescent="0.2"/>
    <row r="1219" s="127" customFormat="1" x14ac:dyDescent="0.2"/>
    <row r="1220" s="127" customFormat="1" x14ac:dyDescent="0.2"/>
    <row r="1221" s="127" customFormat="1" x14ac:dyDescent="0.2"/>
    <row r="1222" s="127" customFormat="1" x14ac:dyDescent="0.2"/>
    <row r="1223" s="127" customFormat="1" x14ac:dyDescent="0.2"/>
    <row r="1224" s="127" customFormat="1" x14ac:dyDescent="0.2"/>
    <row r="1225" s="127" customFormat="1" x14ac:dyDescent="0.2"/>
    <row r="1226" s="127" customFormat="1" x14ac:dyDescent="0.2"/>
    <row r="1227" s="127" customFormat="1" x14ac:dyDescent="0.2"/>
    <row r="1228" s="127" customFormat="1" x14ac:dyDescent="0.2"/>
    <row r="1229" s="127" customFormat="1" x14ac:dyDescent="0.2"/>
    <row r="1230" s="127" customFormat="1" x14ac:dyDescent="0.2"/>
    <row r="1231" s="127" customFormat="1" x14ac:dyDescent="0.2"/>
    <row r="1232" s="127" customFormat="1" x14ac:dyDescent="0.2"/>
    <row r="1233" spans="1:3" s="127" customFormat="1" x14ac:dyDescent="0.2"/>
    <row r="1234" spans="1:3" s="127" customFormat="1" x14ac:dyDescent="0.2"/>
    <row r="1235" spans="1:3" s="127" customFormat="1" x14ac:dyDescent="0.2"/>
    <row r="1236" spans="1:3" s="127" customFormat="1" x14ac:dyDescent="0.2"/>
    <row r="1237" spans="1:3" s="127" customFormat="1" x14ac:dyDescent="0.2"/>
    <row r="1238" spans="1:3" s="127" customFormat="1" x14ac:dyDescent="0.2"/>
    <row r="1239" spans="1:3" s="127" customFormat="1" x14ac:dyDescent="0.2"/>
    <row r="1240" spans="1:3" s="127" customFormat="1" x14ac:dyDescent="0.2"/>
    <row r="1241" spans="1:3" s="127" customFormat="1" x14ac:dyDescent="0.2"/>
    <row r="1242" spans="1:3" s="127" customFormat="1" x14ac:dyDescent="0.2"/>
    <row r="1243" spans="1:3" s="127" customFormat="1" x14ac:dyDescent="0.2"/>
    <row r="1244" spans="1:3" s="127" customFormat="1" x14ac:dyDescent="0.2"/>
    <row r="1245" spans="1:3" s="127" customFormat="1" x14ac:dyDescent="0.2"/>
    <row r="1246" spans="1:3" x14ac:dyDescent="0.2">
      <c r="A1246" s="127"/>
      <c r="B1246" s="127"/>
      <c r="C1246" s="127"/>
    </row>
    <row r="1247" spans="1:3" x14ac:dyDescent="0.2">
      <c r="A1247" s="127"/>
      <c r="B1247" s="127"/>
      <c r="C1247" s="127"/>
    </row>
    <row r="1248" spans="1:3" x14ac:dyDescent="0.2">
      <c r="A1248" s="127"/>
      <c r="B1248" s="127"/>
      <c r="C1248" s="127"/>
    </row>
    <row r="1249" spans="1:3" x14ac:dyDescent="0.2">
      <c r="A1249" s="127"/>
      <c r="B1249" s="127"/>
      <c r="C1249" s="127"/>
    </row>
    <row r="1250" spans="1:3" x14ac:dyDescent="0.2">
      <c r="A1250" s="127"/>
      <c r="B1250" s="127"/>
      <c r="C1250" s="127"/>
    </row>
    <row r="1251" spans="1:3" x14ac:dyDescent="0.2">
      <c r="A1251" s="127"/>
      <c r="B1251" s="127"/>
      <c r="C1251" s="127"/>
    </row>
    <row r="1252" spans="1:3" x14ac:dyDescent="0.2">
      <c r="A1252" s="127"/>
      <c r="B1252" s="127"/>
      <c r="C1252" s="127"/>
    </row>
    <row r="1253" spans="1:3" x14ac:dyDescent="0.2">
      <c r="A1253" s="127"/>
      <c r="B1253" s="127"/>
      <c r="C1253" s="127"/>
    </row>
    <row r="1254" spans="1:3" x14ac:dyDescent="0.2">
      <c r="A1254" s="127"/>
      <c r="B1254" s="127"/>
      <c r="C1254" s="127"/>
    </row>
    <row r="1255" spans="1:3" x14ac:dyDescent="0.2">
      <c r="A1255" s="127"/>
      <c r="B1255" s="127"/>
      <c r="C1255" s="127"/>
    </row>
    <row r="1256" spans="1:3" x14ac:dyDescent="0.2">
      <c r="A1256" s="127"/>
      <c r="B1256" s="127"/>
      <c r="C1256" s="127"/>
    </row>
    <row r="1257" spans="1:3" x14ac:dyDescent="0.2">
      <c r="A1257" s="127"/>
      <c r="B1257" s="127"/>
      <c r="C1257" s="127"/>
    </row>
    <row r="1258" spans="1:3" x14ac:dyDescent="0.2">
      <c r="A1258" s="127"/>
      <c r="B1258" s="127"/>
      <c r="C1258" s="127"/>
    </row>
    <row r="1259" spans="1:3" x14ac:dyDescent="0.2">
      <c r="A1259" s="127"/>
      <c r="B1259" s="127"/>
      <c r="C1259" s="127"/>
    </row>
    <row r="1260" spans="1:3" x14ac:dyDescent="0.2">
      <c r="A1260" s="127"/>
      <c r="B1260" s="127"/>
      <c r="C1260" s="127"/>
    </row>
    <row r="1261" spans="1:3" x14ac:dyDescent="0.2">
      <c r="A1261" s="127"/>
      <c r="B1261" s="127"/>
      <c r="C1261" s="127"/>
    </row>
    <row r="1262" spans="1:3" x14ac:dyDescent="0.2">
      <c r="A1262" s="127"/>
      <c r="B1262" s="127"/>
      <c r="C1262" s="127"/>
    </row>
    <row r="1263" spans="1:3" x14ac:dyDescent="0.2">
      <c r="A1263" s="127"/>
      <c r="B1263" s="127"/>
      <c r="C1263" s="127"/>
    </row>
    <row r="1264" spans="1:3" x14ac:dyDescent="0.2">
      <c r="A1264" s="127"/>
      <c r="B1264" s="127"/>
      <c r="C1264" s="127"/>
    </row>
    <row r="1265" spans="1:3" x14ac:dyDescent="0.2">
      <c r="A1265" s="127"/>
      <c r="B1265" s="127"/>
      <c r="C1265" s="127"/>
    </row>
    <row r="1266" spans="1:3" x14ac:dyDescent="0.2">
      <c r="A1266" s="127"/>
      <c r="B1266" s="127"/>
      <c r="C1266" s="127"/>
    </row>
    <row r="1267" spans="1:3" x14ac:dyDescent="0.2">
      <c r="A1267" s="127"/>
      <c r="B1267" s="127"/>
      <c r="C1267" s="127"/>
    </row>
    <row r="1268" spans="1:3" x14ac:dyDescent="0.2">
      <c r="A1268" s="127"/>
      <c r="B1268" s="127"/>
      <c r="C1268" s="127"/>
    </row>
    <row r="1269" spans="1:3" x14ac:dyDescent="0.2">
      <c r="A1269" s="127"/>
      <c r="B1269" s="127"/>
      <c r="C1269" s="127"/>
    </row>
    <row r="1270" spans="1:3" x14ac:dyDescent="0.2">
      <c r="A1270" s="127"/>
      <c r="B1270" s="127"/>
      <c r="C1270" s="127"/>
    </row>
    <row r="1271" spans="1:3" x14ac:dyDescent="0.2">
      <c r="A1271" s="127"/>
      <c r="B1271" s="127"/>
      <c r="C1271" s="127"/>
    </row>
    <row r="1272" spans="1:3" x14ac:dyDescent="0.2">
      <c r="A1272" s="127"/>
      <c r="B1272" s="127"/>
      <c r="C1272" s="127"/>
    </row>
    <row r="1273" spans="1:3" x14ac:dyDescent="0.2">
      <c r="A1273" s="127"/>
      <c r="B1273" s="127"/>
      <c r="C1273" s="127"/>
    </row>
    <row r="1274" spans="1:3" x14ac:dyDescent="0.2">
      <c r="A1274" s="127"/>
      <c r="B1274" s="127"/>
      <c r="C1274" s="127"/>
    </row>
    <row r="1275" spans="1:3" x14ac:dyDescent="0.2">
      <c r="A1275" s="127"/>
      <c r="B1275" s="127"/>
      <c r="C1275" s="127"/>
    </row>
    <row r="1276" spans="1:3" x14ac:dyDescent="0.2">
      <c r="A1276" s="127"/>
      <c r="B1276" s="127"/>
      <c r="C1276" s="127"/>
    </row>
    <row r="1277" spans="1:3" x14ac:dyDescent="0.2">
      <c r="A1277" s="127"/>
      <c r="B1277" s="127"/>
      <c r="C1277" s="127"/>
    </row>
    <row r="1278" spans="1:3" x14ac:dyDescent="0.2">
      <c r="A1278" s="127"/>
      <c r="B1278" s="127"/>
      <c r="C1278" s="127"/>
    </row>
    <row r="1279" spans="1:3" x14ac:dyDescent="0.2">
      <c r="A1279" s="127"/>
      <c r="B1279" s="127"/>
      <c r="C1279" s="127"/>
    </row>
    <row r="1280" spans="1:3" x14ac:dyDescent="0.2">
      <c r="A1280" s="127"/>
      <c r="B1280" s="127"/>
      <c r="C1280" s="127"/>
    </row>
    <row r="1281" spans="1:3" x14ac:dyDescent="0.2">
      <c r="A1281" s="127"/>
      <c r="B1281" s="127"/>
      <c r="C1281" s="127"/>
    </row>
    <row r="1282" spans="1:3" x14ac:dyDescent="0.2">
      <c r="A1282" s="127"/>
      <c r="B1282" s="127"/>
      <c r="C1282" s="127"/>
    </row>
    <row r="1283" spans="1:3" x14ac:dyDescent="0.2">
      <c r="A1283" s="61"/>
      <c r="B1283" s="61"/>
      <c r="C1283" s="61"/>
    </row>
    <row r="1284" spans="1:3" x14ac:dyDescent="0.2">
      <c r="A1284" s="61"/>
      <c r="B1284" s="61"/>
      <c r="C1284" s="61"/>
    </row>
    <row r="1285" spans="1:3" x14ac:dyDescent="0.2">
      <c r="A1285" s="61"/>
      <c r="B1285" s="61"/>
      <c r="C1285" s="61"/>
    </row>
    <row r="1286" spans="1:3" x14ac:dyDescent="0.2">
      <c r="A1286" s="61"/>
      <c r="B1286" s="61"/>
      <c r="C1286" s="61"/>
    </row>
    <row r="1287" spans="1:3" x14ac:dyDescent="0.2">
      <c r="A1287" s="61"/>
      <c r="B1287" s="61"/>
      <c r="C1287" s="61"/>
    </row>
    <row r="1288" spans="1:3" x14ac:dyDescent="0.2">
      <c r="A1288" s="61"/>
      <c r="B1288" s="61"/>
      <c r="C1288" s="61"/>
    </row>
    <row r="1289" spans="1:3" x14ac:dyDescent="0.2">
      <c r="A1289" s="61"/>
      <c r="B1289" s="61"/>
      <c r="C1289" s="61"/>
    </row>
    <row r="1290" spans="1:3" x14ac:dyDescent="0.2">
      <c r="A1290" s="61"/>
      <c r="B1290" s="61"/>
      <c r="C1290" s="61"/>
    </row>
    <row r="1291" spans="1:3" x14ac:dyDescent="0.2">
      <c r="A1291" s="61"/>
      <c r="B1291" s="61"/>
      <c r="C1291" s="61"/>
    </row>
    <row r="1292" spans="1:3" x14ac:dyDescent="0.2">
      <c r="A1292" s="61"/>
      <c r="B1292" s="61"/>
      <c r="C1292" s="61"/>
    </row>
    <row r="1293" spans="1:3" x14ac:dyDescent="0.2">
      <c r="A1293" s="61"/>
      <c r="B1293" s="61"/>
      <c r="C1293" s="61"/>
    </row>
    <row r="1294" spans="1:3" x14ac:dyDescent="0.2">
      <c r="A1294" s="61"/>
      <c r="B1294" s="61"/>
      <c r="C1294" s="61"/>
    </row>
    <row r="1295" spans="1:3" x14ac:dyDescent="0.2">
      <c r="A1295" s="61"/>
      <c r="B1295" s="61"/>
      <c r="C1295" s="61"/>
    </row>
    <row r="1296" spans="1:3" x14ac:dyDescent="0.2">
      <c r="A1296" s="61"/>
      <c r="B1296" s="61"/>
      <c r="C1296" s="61"/>
    </row>
    <row r="1297" s="61" customFormat="1" x14ac:dyDescent="0.2"/>
    <row r="1298" s="61" customFormat="1" x14ac:dyDescent="0.2"/>
    <row r="1299" s="61" customFormat="1" x14ac:dyDescent="0.2"/>
    <row r="1300" s="61" customFormat="1" x14ac:dyDescent="0.2"/>
    <row r="1301" s="61" customFormat="1" x14ac:dyDescent="0.2"/>
    <row r="1302" s="61" customFormat="1" x14ac:dyDescent="0.2"/>
    <row r="1303" s="61" customFormat="1" x14ac:dyDescent="0.2"/>
    <row r="1304" s="61" customFormat="1" x14ac:dyDescent="0.2"/>
    <row r="1305" s="61" customFormat="1" x14ac:dyDescent="0.2"/>
    <row r="1306" s="61" customFormat="1" x14ac:dyDescent="0.2"/>
    <row r="1307" s="61" customFormat="1" x14ac:dyDescent="0.2"/>
    <row r="1308" s="61" customFormat="1" x14ac:dyDescent="0.2"/>
    <row r="1309" s="61" customFormat="1" x14ac:dyDescent="0.2"/>
    <row r="1310" s="61" customFormat="1" x14ac:dyDescent="0.2"/>
    <row r="1311" s="61" customFormat="1" x14ac:dyDescent="0.2"/>
    <row r="1312" s="61" customFormat="1" x14ac:dyDescent="0.2"/>
    <row r="1313" s="61" customFormat="1" x14ac:dyDescent="0.2"/>
    <row r="1314" s="61" customFormat="1" x14ac:dyDescent="0.2"/>
    <row r="1315" s="61" customFormat="1" x14ac:dyDescent="0.2"/>
    <row r="1316" s="61" customFormat="1" x14ac:dyDescent="0.2"/>
    <row r="1317" s="61" customFormat="1" x14ac:dyDescent="0.2"/>
    <row r="1318" s="61" customFormat="1" x14ac:dyDescent="0.2"/>
    <row r="1319" s="61" customFormat="1" x14ac:dyDescent="0.2"/>
    <row r="1320" s="61" customFormat="1" x14ac:dyDescent="0.2"/>
    <row r="1321" s="61" customFormat="1" x14ac:dyDescent="0.2"/>
    <row r="1322" s="61" customFormat="1" x14ac:dyDescent="0.2"/>
    <row r="1323" s="61" customFormat="1" x14ac:dyDescent="0.2"/>
    <row r="1324" s="61" customFormat="1" x14ac:dyDescent="0.2"/>
    <row r="1325" s="61" customFormat="1" x14ac:dyDescent="0.2"/>
    <row r="1326" s="61" customFormat="1" x14ac:dyDescent="0.2"/>
    <row r="1327" s="61" customFormat="1" x14ac:dyDescent="0.2"/>
    <row r="1328" s="61" customFormat="1" x14ac:dyDescent="0.2"/>
    <row r="1329" s="61" customFormat="1" x14ac:dyDescent="0.2"/>
    <row r="1330" s="61" customFormat="1" x14ac:dyDescent="0.2"/>
    <row r="1331" s="61" customFormat="1" x14ac:dyDescent="0.2"/>
    <row r="1332" s="61" customFormat="1" x14ac:dyDescent="0.2"/>
    <row r="1333" s="61" customFormat="1" x14ac:dyDescent="0.2"/>
    <row r="1334" s="61" customFormat="1" x14ac:dyDescent="0.2"/>
    <row r="1335" s="61" customFormat="1" x14ac:dyDescent="0.2"/>
    <row r="1336" s="61" customFormat="1" x14ac:dyDescent="0.2"/>
    <row r="1337" s="61" customFormat="1" x14ac:dyDescent="0.2"/>
    <row r="1338" s="61" customFormat="1" x14ac:dyDescent="0.2"/>
    <row r="1339" s="61" customFormat="1" x14ac:dyDescent="0.2"/>
    <row r="1340" s="61" customFormat="1" x14ac:dyDescent="0.2"/>
    <row r="1341" s="61" customFormat="1" x14ac:dyDescent="0.2"/>
    <row r="1342" s="61" customFormat="1" x14ac:dyDescent="0.2"/>
    <row r="1343" s="61" customFormat="1" x14ac:dyDescent="0.2"/>
    <row r="1344" s="61" customFormat="1" x14ac:dyDescent="0.2"/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r:id="rId1"/>
  <headerFooter alignWithMargins="0"/>
  <rowBreaks count="1" manualBreakCount="1">
    <brk id="7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Jadranka Kolar</cp:lastModifiedBy>
  <cp:lastPrinted>2023-08-23T10:36:34Z</cp:lastPrinted>
  <dcterms:created xsi:type="dcterms:W3CDTF">2022-08-12T12:51:27Z</dcterms:created>
  <dcterms:modified xsi:type="dcterms:W3CDTF">2023-09-15T07:30:24Z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