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7480" yWindow="-120" windowWidth="29040" windowHeight="1572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45621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H26" i="3" l="1"/>
  <c r="L12" i="1"/>
  <c r="L13" i="1"/>
  <c r="L14" i="1"/>
  <c r="L15" i="1"/>
  <c r="L10" i="1"/>
  <c r="K12" i="1"/>
  <c r="K13" i="1"/>
  <c r="K14" i="1"/>
  <c r="K15" i="1"/>
  <c r="K10" i="1"/>
  <c r="G12" i="1" l="1"/>
  <c r="E10" i="15"/>
  <c r="D10" i="15"/>
  <c r="C10" i="15"/>
  <c r="H12" i="1" l="1"/>
  <c r="I12" i="1"/>
  <c r="J12" i="1"/>
  <c r="G15" i="1"/>
  <c r="H15" i="1"/>
  <c r="I15" i="1"/>
  <c r="J15" i="1"/>
  <c r="J16" i="1" s="1"/>
  <c r="I16" i="1"/>
  <c r="I27" i="1"/>
  <c r="H16" i="1" l="1"/>
  <c r="H27" i="1" s="1"/>
  <c r="G16" i="1"/>
  <c r="J27" i="1"/>
  <c r="L27" i="1"/>
  <c r="L26" i="1"/>
  <c r="K26" i="1"/>
  <c r="H26" i="1"/>
  <c r="I26" i="1"/>
  <c r="J26" i="1"/>
  <c r="G26" i="1"/>
  <c r="L23" i="1"/>
  <c r="K23" i="1"/>
  <c r="H23" i="1"/>
  <c r="I23" i="1"/>
  <c r="J23" i="1"/>
  <c r="G23" i="1"/>
  <c r="G27" i="1" l="1"/>
  <c r="K27" i="1" s="1"/>
  <c r="E82" i="15"/>
  <c r="F82" i="15" s="1"/>
  <c r="D82" i="15"/>
  <c r="C82" i="15"/>
  <c r="E81" i="15"/>
  <c r="F81" i="15" s="1"/>
  <c r="D81" i="15"/>
  <c r="C81" i="15"/>
  <c r="E80" i="15"/>
  <c r="F80" i="15" s="1"/>
  <c r="D80" i="15"/>
  <c r="C80" i="15"/>
  <c r="E78" i="15"/>
  <c r="F78" i="15" s="1"/>
  <c r="D78" i="15"/>
  <c r="C78" i="15"/>
  <c r="E77" i="15"/>
  <c r="F77" i="15" s="1"/>
  <c r="D77" i="15"/>
  <c r="C77" i="15"/>
  <c r="E76" i="15"/>
  <c r="F76" i="15" s="1"/>
  <c r="D76" i="15"/>
  <c r="C76" i="15"/>
  <c r="E75" i="15"/>
  <c r="F75" i="15" s="1"/>
  <c r="D75" i="15"/>
  <c r="C75" i="15"/>
  <c r="E73" i="15"/>
  <c r="F73" i="15" s="1"/>
  <c r="D73" i="15"/>
  <c r="C73" i="15"/>
  <c r="E72" i="15"/>
  <c r="F72" i="15" s="1"/>
  <c r="D72" i="15"/>
  <c r="C72" i="15"/>
  <c r="E71" i="15"/>
  <c r="D71" i="15"/>
  <c r="F71" i="15" s="1"/>
  <c r="C71" i="15"/>
  <c r="E69" i="15"/>
  <c r="D69" i="15"/>
  <c r="F69" i="15" s="1"/>
  <c r="C69" i="15"/>
  <c r="E68" i="15"/>
  <c r="D68" i="15"/>
  <c r="F68" i="15" s="1"/>
  <c r="C68" i="15"/>
  <c r="E67" i="15"/>
  <c r="D67" i="15"/>
  <c r="F67" i="15" s="1"/>
  <c r="C67" i="15"/>
  <c r="E66" i="15"/>
  <c r="D66" i="15"/>
  <c r="F66" i="15" s="1"/>
  <c r="C66" i="15"/>
  <c r="E63" i="15"/>
  <c r="F63" i="15" s="1"/>
  <c r="D63" i="15"/>
  <c r="C63" i="15"/>
  <c r="E62" i="15"/>
  <c r="F62" i="15" s="1"/>
  <c r="D62" i="15"/>
  <c r="C62" i="15"/>
  <c r="C61" i="15" s="1"/>
  <c r="E61" i="15"/>
  <c r="F61" i="15" s="1"/>
  <c r="D61" i="15"/>
  <c r="E59" i="15"/>
  <c r="F59" i="15" s="1"/>
  <c r="D59" i="15"/>
  <c r="C59" i="15"/>
  <c r="E57" i="15"/>
  <c r="F57" i="15" s="1"/>
  <c r="D57" i="15"/>
  <c r="C57" i="15"/>
  <c r="E56" i="15"/>
  <c r="F56" i="15" s="1"/>
  <c r="D56" i="15"/>
  <c r="C56" i="15"/>
  <c r="E55" i="15"/>
  <c r="D55" i="15"/>
  <c r="F55" i="15" s="1"/>
  <c r="C55" i="15"/>
  <c r="E52" i="15"/>
  <c r="F52" i="15" s="1"/>
  <c r="D52" i="15"/>
  <c r="C52" i="15"/>
  <c r="E50" i="15"/>
  <c r="F50" i="15" s="1"/>
  <c r="D50" i="15"/>
  <c r="C50" i="15"/>
  <c r="E49" i="15"/>
  <c r="F49" i="15" s="1"/>
  <c r="D49" i="15"/>
  <c r="C49" i="15"/>
  <c r="E45" i="15"/>
  <c r="F45" i="15" s="1"/>
  <c r="D45" i="15"/>
  <c r="C45" i="15"/>
  <c r="E43" i="15"/>
  <c r="F43" i="15" s="1"/>
  <c r="D43" i="15"/>
  <c r="C43" i="15"/>
  <c r="E33" i="15"/>
  <c r="F33" i="15" s="1"/>
  <c r="D33" i="15"/>
  <c r="C33" i="15"/>
  <c r="E28" i="15"/>
  <c r="F28" i="15" s="1"/>
  <c r="D28" i="15"/>
  <c r="C28" i="15"/>
  <c r="E24" i="15"/>
  <c r="F24" i="15" s="1"/>
  <c r="D24" i="15"/>
  <c r="C24" i="15"/>
  <c r="E23" i="15"/>
  <c r="F23" i="15" s="1"/>
  <c r="D23" i="15"/>
  <c r="C23" i="15"/>
  <c r="E20" i="15"/>
  <c r="F20" i="15" s="1"/>
  <c r="D20" i="15"/>
  <c r="C20" i="15"/>
  <c r="E18" i="15"/>
  <c r="F18" i="15" s="1"/>
  <c r="D18" i="15"/>
  <c r="C18" i="15"/>
  <c r="E15" i="15"/>
  <c r="F15" i="15" s="1"/>
  <c r="D15" i="15"/>
  <c r="C15" i="15"/>
  <c r="E14" i="15"/>
  <c r="F14" i="15" s="1"/>
  <c r="D14" i="15"/>
  <c r="C14" i="15"/>
  <c r="E13" i="15"/>
  <c r="F13" i="15" s="1"/>
  <c r="D13" i="15"/>
  <c r="C13" i="15"/>
  <c r="E12" i="15"/>
  <c r="F12" i="15" s="1"/>
  <c r="D12" i="15"/>
  <c r="C12" i="15"/>
  <c r="E9" i="15"/>
  <c r="F9" i="15" s="1"/>
  <c r="D9" i="15"/>
  <c r="C9" i="15"/>
  <c r="E8" i="15"/>
  <c r="F8" i="15" s="1"/>
  <c r="D8" i="15"/>
  <c r="C8" i="15"/>
  <c r="E7" i="15"/>
  <c r="F7" i="15" s="1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9" i="5"/>
  <c r="G19" i="5"/>
  <c r="H18" i="5"/>
  <c r="F18" i="5"/>
  <c r="E18" i="5"/>
  <c r="D18" i="5"/>
  <c r="C18" i="5"/>
  <c r="G18" i="5" s="1"/>
  <c r="H17" i="5"/>
  <c r="G17" i="5"/>
  <c r="H16" i="5"/>
  <c r="F16" i="5"/>
  <c r="E16" i="5"/>
  <c r="D16" i="5"/>
  <c r="C16" i="5"/>
  <c r="G16" i="5" s="1"/>
  <c r="H15" i="5"/>
  <c r="G15" i="5"/>
  <c r="H14" i="5"/>
  <c r="F14" i="5"/>
  <c r="E14" i="5"/>
  <c r="D14" i="5"/>
  <c r="C14" i="5"/>
  <c r="G14" i="5" s="1"/>
  <c r="H13" i="5"/>
  <c r="F13" i="5"/>
  <c r="E13" i="5"/>
  <c r="D13" i="5"/>
  <c r="H12" i="5"/>
  <c r="G12" i="5"/>
  <c r="H11" i="5"/>
  <c r="F11" i="5"/>
  <c r="E11" i="5"/>
  <c r="D11" i="5"/>
  <c r="C11" i="5"/>
  <c r="G11" i="5" s="1"/>
  <c r="H10" i="5"/>
  <c r="G10" i="5"/>
  <c r="H9" i="5"/>
  <c r="F9" i="5"/>
  <c r="E9" i="5"/>
  <c r="D9" i="5"/>
  <c r="C9" i="5"/>
  <c r="G9" i="5" s="1"/>
  <c r="H8" i="5"/>
  <c r="G8" i="5"/>
  <c r="H7" i="5"/>
  <c r="F7" i="5"/>
  <c r="E7" i="5"/>
  <c r="D7" i="5"/>
  <c r="C7" i="5"/>
  <c r="G7" i="5" s="1"/>
  <c r="H6" i="5"/>
  <c r="F6" i="5"/>
  <c r="E6" i="5"/>
  <c r="C6" i="5"/>
  <c r="G6" i="5" s="1"/>
  <c r="L74" i="3"/>
  <c r="K74" i="3"/>
  <c r="L73" i="3"/>
  <c r="J73" i="3"/>
  <c r="I73" i="3"/>
  <c r="H73" i="3"/>
  <c r="G73" i="3"/>
  <c r="K73" i="3" s="1"/>
  <c r="L72" i="3"/>
  <c r="K72" i="3"/>
  <c r="L71" i="3"/>
  <c r="K71" i="3"/>
  <c r="J71" i="3"/>
  <c r="I71" i="3"/>
  <c r="H71" i="3"/>
  <c r="G71" i="3"/>
  <c r="L70" i="3"/>
  <c r="J70" i="3"/>
  <c r="I70" i="3"/>
  <c r="H70" i="3"/>
  <c r="G70" i="3"/>
  <c r="K70" i="3" s="1"/>
  <c r="L69" i="3"/>
  <c r="J69" i="3"/>
  <c r="I69" i="3"/>
  <c r="H69" i="3"/>
  <c r="G69" i="3"/>
  <c r="K69" i="3" s="1"/>
  <c r="L68" i="3"/>
  <c r="K68" i="3"/>
  <c r="L67" i="3"/>
  <c r="K67" i="3"/>
  <c r="L66" i="3"/>
  <c r="J66" i="3"/>
  <c r="I66" i="3"/>
  <c r="H66" i="3"/>
  <c r="G66" i="3"/>
  <c r="K66" i="3" s="1"/>
  <c r="L65" i="3"/>
  <c r="K65" i="3"/>
  <c r="L64" i="3"/>
  <c r="J64" i="3"/>
  <c r="I64" i="3"/>
  <c r="H64" i="3"/>
  <c r="G64" i="3"/>
  <c r="K64" i="3" s="1"/>
  <c r="L63" i="3"/>
  <c r="J63" i="3"/>
  <c r="I63" i="3"/>
  <c r="H63" i="3"/>
  <c r="G63" i="3"/>
  <c r="K63" i="3" s="1"/>
  <c r="L62" i="3"/>
  <c r="K62" i="3"/>
  <c r="L61" i="3"/>
  <c r="K61" i="3"/>
  <c r="L60" i="3"/>
  <c r="K60" i="3"/>
  <c r="L59" i="3"/>
  <c r="J59" i="3"/>
  <c r="I59" i="3"/>
  <c r="H59" i="3"/>
  <c r="G59" i="3"/>
  <c r="K59" i="3" s="1"/>
  <c r="L58" i="3"/>
  <c r="K58" i="3"/>
  <c r="L57" i="3"/>
  <c r="J57" i="3"/>
  <c r="I57" i="3"/>
  <c r="H57" i="3"/>
  <c r="G57" i="3"/>
  <c r="K57" i="3" s="1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J47" i="3"/>
  <c r="I47" i="3"/>
  <c r="H47" i="3"/>
  <c r="G47" i="3"/>
  <c r="K47" i="3" s="1"/>
  <c r="L46" i="3"/>
  <c r="K46" i="3"/>
  <c r="L45" i="3"/>
  <c r="K45" i="3"/>
  <c r="L44" i="3"/>
  <c r="K44" i="3"/>
  <c r="L43" i="3"/>
  <c r="K43" i="3"/>
  <c r="L42" i="3"/>
  <c r="J42" i="3"/>
  <c r="I42" i="3"/>
  <c r="H42" i="3"/>
  <c r="G42" i="3"/>
  <c r="K42" i="3" s="1"/>
  <c r="L41" i="3"/>
  <c r="K41" i="3"/>
  <c r="L40" i="3"/>
  <c r="K40" i="3"/>
  <c r="L39" i="3"/>
  <c r="K39" i="3"/>
  <c r="L38" i="3"/>
  <c r="J38" i="3"/>
  <c r="I38" i="3"/>
  <c r="H38" i="3"/>
  <c r="G38" i="3"/>
  <c r="K38" i="3" s="1"/>
  <c r="L37" i="3"/>
  <c r="J37" i="3"/>
  <c r="I37" i="3"/>
  <c r="H37" i="3"/>
  <c r="L36" i="3"/>
  <c r="K36" i="3"/>
  <c r="L35" i="3"/>
  <c r="K35" i="3"/>
  <c r="L34" i="3"/>
  <c r="J34" i="3"/>
  <c r="I34" i="3"/>
  <c r="H34" i="3"/>
  <c r="G34" i="3"/>
  <c r="G28" i="3" s="1"/>
  <c r="K28" i="3" s="1"/>
  <c r="L33" i="3"/>
  <c r="K33" i="3"/>
  <c r="L32" i="3"/>
  <c r="J32" i="3"/>
  <c r="I32" i="3"/>
  <c r="H32" i="3"/>
  <c r="G32" i="3"/>
  <c r="K32" i="3" s="1"/>
  <c r="L31" i="3"/>
  <c r="K31" i="3"/>
  <c r="L30" i="3"/>
  <c r="K30" i="3"/>
  <c r="L29" i="3"/>
  <c r="J29" i="3"/>
  <c r="I29" i="3"/>
  <c r="H29" i="3"/>
  <c r="G29" i="3"/>
  <c r="K29" i="3" s="1"/>
  <c r="L28" i="3"/>
  <c r="J28" i="3"/>
  <c r="I28" i="3"/>
  <c r="H28" i="3"/>
  <c r="L27" i="3"/>
  <c r="J27" i="3"/>
  <c r="I27" i="3"/>
  <c r="H27" i="3"/>
  <c r="L26" i="3"/>
  <c r="J26" i="3"/>
  <c r="I26" i="3"/>
  <c r="L21" i="3"/>
  <c r="K21" i="3"/>
  <c r="L20" i="3"/>
  <c r="K20" i="3"/>
  <c r="L19" i="3"/>
  <c r="J19" i="3"/>
  <c r="I19" i="3"/>
  <c r="H19" i="3"/>
  <c r="G19" i="3"/>
  <c r="K19" i="3" s="1"/>
  <c r="L18" i="3"/>
  <c r="J18" i="3"/>
  <c r="I18" i="3"/>
  <c r="H18" i="3"/>
  <c r="L17" i="3"/>
  <c r="K17" i="3"/>
  <c r="L16" i="3"/>
  <c r="J16" i="3"/>
  <c r="I16" i="3"/>
  <c r="H16" i="3"/>
  <c r="H15" i="3" s="1"/>
  <c r="H11" i="3" s="1"/>
  <c r="G16" i="3"/>
  <c r="G15" i="3" s="1"/>
  <c r="K15" i="3" s="1"/>
  <c r="L15" i="3"/>
  <c r="J15" i="3"/>
  <c r="I15" i="3"/>
  <c r="L14" i="3"/>
  <c r="K14" i="3"/>
  <c r="L13" i="3"/>
  <c r="J13" i="3"/>
  <c r="I13" i="3"/>
  <c r="H13" i="3"/>
  <c r="G13" i="3"/>
  <c r="K13" i="3" s="1"/>
  <c r="L12" i="3"/>
  <c r="J12" i="3"/>
  <c r="I12" i="3"/>
  <c r="H12" i="3"/>
  <c r="G12" i="3"/>
  <c r="K12" i="3" s="1"/>
  <c r="L11" i="3"/>
  <c r="J11" i="3"/>
  <c r="I11" i="3"/>
  <c r="L10" i="3"/>
  <c r="J10" i="3"/>
  <c r="I10" i="3"/>
  <c r="G18" i="3" l="1"/>
  <c r="K18" i="3" s="1"/>
  <c r="D6" i="5"/>
  <c r="C13" i="5"/>
  <c r="G13" i="5" s="1"/>
  <c r="K16" i="3"/>
  <c r="G11" i="3"/>
  <c r="K11" i="3" s="1"/>
  <c r="G37" i="3"/>
  <c r="K37" i="3" s="1"/>
  <c r="K34" i="3"/>
  <c r="G27" i="3"/>
  <c r="G10" i="3" l="1"/>
  <c r="K10" i="3" s="1"/>
  <c r="K27" i="3"/>
  <c r="G26" i="3"/>
  <c r="K26" i="3" s="1"/>
</calcChain>
</file>

<file path=xl/sharedStrings.xml><?xml version="1.0" encoding="utf-8"?>
<sst xmlns="http://schemas.openxmlformats.org/spreadsheetml/2006/main" count="406" uniqueCount="194">
  <si>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</si>
  <si>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</si>
  <si>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</si>
  <si>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</si>
  <si>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</si>
  <si>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</si>
  <si>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</si>
  <si>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</si>
  <si>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</si>
  <si>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</si>
  <si>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</si>
  <si>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</si>
  <si>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</si>
  <si>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</si>
  <si>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</si>
  <si>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</si>
  <si>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</si>
  <si>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</si>
  <si>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</si>
  <si>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</si>
  <si>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</si>
  <si>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</si>
  <si>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</si>
  <si>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</si>
  <si>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</si>
  <si>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</si>
  <si>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</si>
  <si>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</si>
  <si>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</si>
  <si>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</si>
  <si>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</si>
  <si>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</si>
  <si>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</si>
  <si>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</si>
  <si>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</si>
  <si>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</si>
  <si>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</si>
  <si>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</si>
  <si>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</si>
  <si>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</si>
  <si>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</si>
  <si>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</si>
  <si>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</si>
  <si>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</si>
  <si>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</si>
  <si>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</si>
  <si>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</si>
  <si>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</si>
  <si>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</si>
  <si>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</si>
  <si>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</si>
  <si>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</si>
  <si>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</si>
  <si>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</si>
  <si>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</si>
  <si>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</si>
  <si>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</si>
  <si>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63</t>
  </si>
  <si>
    <t>POMOĆI IZ INOZ. I SUBJ. UNUTAR OPĆEG PRORAČUNA</t>
  </si>
  <si>
    <t>639</t>
  </si>
  <si>
    <t>Prijenosi između proračunskih korisnika istog proračuna</t>
  </si>
  <si>
    <t>6391</t>
  </si>
  <si>
    <t>Tekući prijenosi između proračunskih korisnika istog proračuna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</si>
  <si>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</si>
  <si>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</si>
  <si>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</si>
  <si>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</si>
  <si>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</si>
  <si>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</si>
  <si>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</si>
  <si>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</si>
  <si>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</si>
  <si>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</si>
  <si>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</si>
  <si>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</si>
  <si>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</si>
  <si>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</si>
  <si>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</si>
  <si>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</si>
  <si>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</si>
  <si>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</si>
  <si>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</si>
  <si>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</si>
  <si>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</si>
  <si>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</si>
  <si>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</si>
  <si>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</si>
  <si>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</si>
  <si>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</si>
  <si>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</si>
  <si>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</si>
  <si>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</si>
  <si>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</si>
  <si>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</si>
  <si>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</si>
  <si>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</si>
  <si>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</si>
  <si>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</si>
  <si>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</si>
  <si>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</si>
  <si>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</si>
  <si>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</si>
  <si>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</si>
  <si>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</si>
  <si>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</si>
  <si>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</si>
  <si>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</si>
  <si>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</si>
  <si>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</si>
  <si>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</si>
  <si>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</si>
  <si>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</si>
  <si>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</si>
  <si>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</si>
  <si>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</si>
  <si>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</si>
  <si>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</si>
  <si>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</si>
  <si>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</si>
  <si>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</si>
  <si>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</si>
  <si>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</si>
  <si>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</si>
  <si>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</si>
  <si>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</si>
  <si>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</si>
  <si>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</si>
  <si>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</si>
  <si>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</si>
  <si>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</si>
  <si>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</si>
  <si>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</si>
  <si>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</si>
  <si>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</si>
  <si>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</si>
  <si>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</si>
  <si>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</si>
  <si>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</si>
  <si>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</si>
  <si>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</si>
  <si>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</si>
  <si>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</si>
  <si>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</si>
  <si>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</si>
  <si>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</si>
  <si>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</si>
  <si>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</si>
  <si>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</si>
  <si>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</si>
  <si>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</si>
  <si>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</si>
  <si>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</si>
  <si>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</si>
  <si>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</si>
  <si>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</si>
  <si>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</si>
  <si>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</si>
  <si>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</si>
  <si>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</si>
  <si>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</si>
  <si>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</si>
  <si>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</si>
  <si>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</si>
  <si>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</si>
  <si>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</si>
  <si>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</si>
  <si>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</si>
  <si>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</si>
  <si>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</si>
  <si>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</si>
  <si>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</si>
  <si>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</si>
  <si>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</si>
  <si>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</si>
  <si>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</si>
  <si>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5 Pomoći</t>
  </si>
  <si>
    <t>52 Ostale pomoći</t>
  </si>
  <si>
    <t>3 Javni red i sigurnost</t>
  </si>
  <si>
    <t>0330 Sudovi</t>
  </si>
  <si>
    <t>068 - PULA ŽUPANIJSKO DRŽAVNO ODVJETNIŠTVO</t>
  </si>
  <si>
    <t>75</t>
  </si>
  <si>
    <t>11</t>
  </si>
  <si>
    <t>52</t>
  </si>
  <si>
    <t>A640000</t>
  </si>
  <si>
    <t>Progon počinitelja kaznenih i kažnjivih djela i zaštita imovine RH pred županijskim sudovima i upravnim tijelima</t>
  </si>
  <si>
    <t>TEKUĆI PLAN  2023.*</t>
  </si>
  <si>
    <t>IZVRŠENJE 1.-12.2023.*</t>
  </si>
  <si>
    <t xml:space="preserve">INDEKS**
</t>
  </si>
  <si>
    <t>Opći prihodi i primici</t>
  </si>
  <si>
    <t>Vlastiti prihodi</t>
  </si>
  <si>
    <t>Ostale pomoći</t>
  </si>
  <si>
    <t xml:space="preserve"> </t>
  </si>
  <si>
    <t xml:space="preserve">3646 - Županijsko državno odvjetništvo u Puli-Pola </t>
  </si>
  <si>
    <t>zbroj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</si>
</sst>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18" fillId="0" borderId="0" xfId="3" applyNumberFormat="1" applyFont="1"/>
    <xf numFmtId="164" fontId="18" fillId="0" borderId="0" xfId="3" applyNumberFormat="1" applyFont="1"/>
    <xf numFmtId="4" fontId="9" fillId="0" borderId="3" xfId="0" applyNumberFormat="1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R31" sqref="R31"/>
    </sheetView>
  </sheetViews>
  <sheetFormatPr defaultRowHeight="15" x14ac:dyDescent="0.25"/>
  <cols>
    <col min="6" max="10" width="25.28515625" customWidth="1"/>
    <col min="11" max="12" width="15.7109375" customWidth="1"/>
    <col min="13" max="13" width="27.140625" customWidth="1"/>
  </cols>
  <sheetData>
    <row r="1" spans="2:13" ht="42" customHeight="1" x14ac:dyDescent="0.25">
      <c r="B1" s="108" t="s">
        <v>45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20"/>
    </row>
    <row r="2" spans="2:13" ht="18" customHeight="1" x14ac:dyDescent="0.5500000000000000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8" t="s">
        <v>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9"/>
    </row>
    <row r="4" spans="2:13" ht="17.649999999999999" x14ac:dyDescent="0.5500000000000000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8" t="s">
        <v>24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8"/>
    </row>
    <row r="6" spans="2:13" ht="18" customHeight="1" x14ac:dyDescent="0.6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98" t="s">
        <v>32</v>
      </c>
      <c r="C7" s="98"/>
      <c r="D7" s="98"/>
      <c r="E7" s="98"/>
      <c r="F7" s="98"/>
      <c r="G7" s="5"/>
      <c r="H7" s="6"/>
      <c r="I7" s="6"/>
      <c r="J7" s="6"/>
      <c r="K7" s="22"/>
      <c r="L7" s="22"/>
    </row>
    <row r="8" spans="2:13" ht="25.5" x14ac:dyDescent="0.25">
      <c r="B8" s="101" t="s">
        <v>3</v>
      </c>
      <c r="C8" s="101"/>
      <c r="D8" s="101"/>
      <c r="E8" s="101"/>
      <c r="F8" s="101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15">
        <v>1</v>
      </c>
      <c r="C9" s="115"/>
      <c r="D9" s="115"/>
      <c r="E9" s="115"/>
      <c r="F9" s="11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13"/>
      <c r="G10" s="96">
        <v>956477.66</v>
      </c>
      <c r="H10" s="86">
        <v>1163404.4099999999</v>
      </c>
      <c r="I10" s="86">
        <v>1168470</v>
      </c>
      <c r="J10" s="86">
        <v>1163977.18</v>
      </c>
      <c r="K10" s="86">
        <f>J10/G10*100</f>
        <v>121.69413136110256</v>
      </c>
      <c r="L10" s="86">
        <f>J10/I10*100</f>
        <v>99.615495476991285</v>
      </c>
    </row>
    <row r="11" spans="2:13" x14ac:dyDescent="0.25">
      <c r="B11" s="114" t="s">
        <v>7</v>
      </c>
      <c r="C11" s="113"/>
      <c r="D11" s="113"/>
      <c r="E11" s="113"/>
      <c r="F11" s="113"/>
      <c r="G11" s="85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</row>
    <row r="12" spans="2:13" x14ac:dyDescent="0.25">
      <c r="B12" s="110" t="s">
        <v>0</v>
      </c>
      <c r="C12" s="111"/>
      <c r="D12" s="111"/>
      <c r="E12" s="111"/>
      <c r="F12" s="112"/>
      <c r="G12" s="87">
        <f>G10+G11</f>
        <v>956477.66</v>
      </c>
      <c r="H12" s="87">
        <f t="shared" ref="H12:J12" si="0">H10+H11</f>
        <v>1163404.4099999999</v>
      </c>
      <c r="I12" s="87">
        <f t="shared" si="0"/>
        <v>1168470</v>
      </c>
      <c r="J12" s="87">
        <f t="shared" si="0"/>
        <v>1163977.18</v>
      </c>
      <c r="K12" s="86">
        <f t="shared" ref="K12:K15" si="1">J12/G12*100</f>
        <v>121.69413136110256</v>
      </c>
      <c r="L12" s="86">
        <f t="shared" ref="L12:L15" si="2">J12/I12*100</f>
        <v>99.615495476991285</v>
      </c>
    </row>
    <row r="13" spans="2:13" x14ac:dyDescent="0.25">
      <c r="B13" s="119" t="s">
        <v>9</v>
      </c>
      <c r="C13" s="100"/>
      <c r="D13" s="100"/>
      <c r="E13" s="100"/>
      <c r="F13" s="100"/>
      <c r="G13" s="88">
        <v>951646.77</v>
      </c>
      <c r="H13" s="86">
        <v>1151632.4099999999</v>
      </c>
      <c r="I13" s="86">
        <v>1158759</v>
      </c>
      <c r="J13" s="86">
        <v>1154266.32</v>
      </c>
      <c r="K13" s="86">
        <f t="shared" si="1"/>
        <v>121.29146616028549</v>
      </c>
      <c r="L13" s="86">
        <f t="shared" si="2"/>
        <v>99.612285212024261</v>
      </c>
    </row>
    <row r="14" spans="2:13" x14ac:dyDescent="0.25">
      <c r="B14" s="114" t="s">
        <v>10</v>
      </c>
      <c r="C14" s="113"/>
      <c r="D14" s="113"/>
      <c r="E14" s="113"/>
      <c r="F14" s="113"/>
      <c r="G14" s="85">
        <v>4830.8900000000003</v>
      </c>
      <c r="H14" s="86">
        <v>11772</v>
      </c>
      <c r="I14" s="86">
        <v>9711</v>
      </c>
      <c r="J14" s="86">
        <v>9710.86</v>
      </c>
      <c r="K14" s="86">
        <f t="shared" si="1"/>
        <v>201.01596186209997</v>
      </c>
      <c r="L14" s="86">
        <f t="shared" si="2"/>
        <v>99.998558335907745</v>
      </c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956477.66</v>
      </c>
      <c r="H15" s="87">
        <f t="shared" ref="H15:J15" si="3">H13+H14</f>
        <v>1163404.4099999999</v>
      </c>
      <c r="I15" s="87">
        <f t="shared" si="3"/>
        <v>1168470</v>
      </c>
      <c r="J15" s="87">
        <f t="shared" si="3"/>
        <v>1163977.1800000002</v>
      </c>
      <c r="K15" s="86">
        <f t="shared" si="1"/>
        <v>121.69413136110259</v>
      </c>
      <c r="L15" s="86">
        <f t="shared" si="2"/>
        <v>99.615495476991285</v>
      </c>
    </row>
    <row r="16" spans="2:13" x14ac:dyDescent="0.25">
      <c r="B16" s="118" t="s">
        <v>2</v>
      </c>
      <c r="C16" s="111"/>
      <c r="D16" s="111"/>
      <c r="E16" s="111"/>
      <c r="F16" s="111"/>
      <c r="G16" s="89">
        <f>G12-G15</f>
        <v>0</v>
      </c>
      <c r="H16" s="89">
        <f t="shared" ref="H16:J16" si="4">H12-H15</f>
        <v>0</v>
      </c>
      <c r="I16" s="89">
        <f t="shared" si="4"/>
        <v>0</v>
      </c>
      <c r="J16" s="89">
        <f t="shared" si="4"/>
        <v>-2.3283064365386963E-10</v>
      </c>
      <c r="K16" s="86">
        <v>0</v>
      </c>
      <c r="L16" s="86">
        <v>0</v>
      </c>
    </row>
    <row r="17" spans="1:49" ht="17.649999999999999" x14ac:dyDescent="0.55000000000000004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98" t="s">
        <v>29</v>
      </c>
      <c r="C18" s="98"/>
      <c r="D18" s="98"/>
      <c r="E18" s="98"/>
      <c r="F18" s="98"/>
      <c r="G18" s="7"/>
      <c r="H18" s="7"/>
      <c r="I18" s="7"/>
      <c r="J18" s="7"/>
      <c r="K18" s="1"/>
      <c r="L18" s="1"/>
      <c r="M18" s="1"/>
    </row>
    <row r="19" spans="1:49" ht="25.5" x14ac:dyDescent="0.25">
      <c r="B19" s="101" t="s">
        <v>3</v>
      </c>
      <c r="C19" s="101"/>
      <c r="D19" s="101"/>
      <c r="E19" s="101"/>
      <c r="F19" s="101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ht="14.45" x14ac:dyDescent="0.55000000000000004">
      <c r="B20" s="102">
        <v>1</v>
      </c>
      <c r="C20" s="103"/>
      <c r="D20" s="103"/>
      <c r="E20" s="103"/>
      <c r="F20" s="103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4"/>
      <c r="D21" s="104"/>
      <c r="E21" s="104"/>
      <c r="F21" s="104"/>
      <c r="G21" s="90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x14ac:dyDescent="0.25">
      <c r="B23" s="105" t="s">
        <v>23</v>
      </c>
      <c r="C23" s="106"/>
      <c r="D23" s="106"/>
      <c r="E23" s="106"/>
      <c r="F23" s="107"/>
      <c r="G23" s="91">
        <f>G21-G22</f>
        <v>0</v>
      </c>
      <c r="H23" s="91">
        <f t="shared" ref="H23:J23" si="5">H21-H22</f>
        <v>0</v>
      </c>
      <c r="I23" s="91">
        <f t="shared" si="5"/>
        <v>0</v>
      </c>
      <c r="J23" s="91">
        <f t="shared" si="5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28</v>
      </c>
      <c r="C25" s="100"/>
      <c r="D25" s="100"/>
      <c r="E25" s="100"/>
      <c r="F25" s="100"/>
      <c r="G25" s="88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5" t="s">
        <v>30</v>
      </c>
      <c r="C26" s="106"/>
      <c r="D26" s="106"/>
      <c r="E26" s="106"/>
      <c r="F26" s="107"/>
      <c r="G26" s="93">
        <f>G24+G25</f>
        <v>0</v>
      </c>
      <c r="H26" s="93">
        <f t="shared" ref="H26:J26" si="6">H24+H25</f>
        <v>0</v>
      </c>
      <c r="I26" s="93">
        <f t="shared" si="6"/>
        <v>0</v>
      </c>
      <c r="J26" s="93">
        <f t="shared" si="6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7" t="s">
        <v>31</v>
      </c>
      <c r="C27" s="117"/>
      <c r="D27" s="117"/>
      <c r="E27" s="117"/>
      <c r="F27" s="117"/>
      <c r="G27" s="93">
        <f>G16+G26</f>
        <v>0</v>
      </c>
      <c r="H27" s="93">
        <f t="shared" ref="H27:J27" si="7">H16+H26</f>
        <v>0</v>
      </c>
      <c r="I27" s="93">
        <f t="shared" si="7"/>
        <v>0</v>
      </c>
      <c r="J27" s="93">
        <f t="shared" si="7"/>
        <v>-2.3283064365386963E-10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7" t="s">
        <v>39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49" ht="15" customHeight="1" x14ac:dyDescent="0.25">
      <c r="B31" s="97" t="s">
        <v>40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49" ht="15" customHeight="1" x14ac:dyDescent="0.25">
      <c r="B32" s="97" t="s">
        <v>27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2:12" ht="36.75" customHeight="1" x14ac:dyDescent="0.25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2:12" ht="15" customHeight="1" x14ac:dyDescent="0.25">
      <c r="B34" s="109" t="s">
        <v>41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</row>
    <row r="35" spans="2:12" x14ac:dyDescent="0.25"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5"/>
  <sheetViews>
    <sheetView topLeftCell="A37" zoomScale="90" zoomScaleNormal="90" workbookViewId="0">
      <selection activeCell="R31" sqref="R3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6" max="16" width="11.42578125" customWidth="1"/>
    <col min="17" max="17" width="8.42578125" customWidth="1"/>
    <col min="18" max="18" width="9.14062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8" t="s">
        <v>26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8" t="s">
        <v>15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0" t="s">
        <v>3</v>
      </c>
      <c r="C8" s="121"/>
      <c r="D8" s="121"/>
      <c r="E8" s="121"/>
      <c r="F8" s="122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3">
        <v>1</v>
      </c>
      <c r="C9" s="124"/>
      <c r="D9" s="124"/>
      <c r="E9" s="124"/>
      <c r="F9" s="125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956477.66</v>
      </c>
      <c r="H10" s="65">
        <v>1163404.4099999999</v>
      </c>
      <c r="I10" s="65">
        <f>I11</f>
        <v>1168470</v>
      </c>
      <c r="J10" s="65">
        <f>J11</f>
        <v>1163977.18</v>
      </c>
      <c r="K10" s="69">
        <f t="shared" ref="K10:K21" si="0">(J10*100)/G10</f>
        <v>121.69413136110256</v>
      </c>
      <c r="L10" s="69">
        <f t="shared" ref="L10:L21" si="1">(J10*100)/I10</f>
        <v>99.615495476991285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G12+G15+G18</f>
        <v>956477.66</v>
      </c>
      <c r="H11" s="65">
        <f>H12+H15+H18</f>
        <v>1163405</v>
      </c>
      <c r="I11" s="65">
        <f>I12+I15+I18</f>
        <v>1168470</v>
      </c>
      <c r="J11" s="65">
        <f>J12+J15+J18</f>
        <v>1163977.18</v>
      </c>
      <c r="K11" s="65">
        <f t="shared" si="0"/>
        <v>121.69413136110256</v>
      </c>
      <c r="L11" s="65">
        <f t="shared" si="1"/>
        <v>99.615495476991285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3084.15</v>
      </c>
      <c r="H12" s="65">
        <f t="shared" si="2"/>
        <v>8100</v>
      </c>
      <c r="I12" s="65">
        <f t="shared" si="2"/>
        <v>8100</v>
      </c>
      <c r="J12" s="65">
        <f t="shared" si="2"/>
        <v>8099.41</v>
      </c>
      <c r="K12" s="65">
        <f t="shared" si="0"/>
        <v>262.61401034320636</v>
      </c>
      <c r="L12" s="65">
        <f t="shared" si="1"/>
        <v>99.992716049382722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3084.15</v>
      </c>
      <c r="H13" s="65">
        <f t="shared" si="2"/>
        <v>8100</v>
      </c>
      <c r="I13" s="65">
        <f t="shared" si="2"/>
        <v>8100</v>
      </c>
      <c r="J13" s="65">
        <f t="shared" si="2"/>
        <v>8099.41</v>
      </c>
      <c r="K13" s="65">
        <f t="shared" si="0"/>
        <v>262.61401034320636</v>
      </c>
      <c r="L13" s="65">
        <f t="shared" si="1"/>
        <v>99.992716049382722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3084.15</v>
      </c>
      <c r="H14" s="66">
        <v>8100</v>
      </c>
      <c r="I14" s="66">
        <v>8100</v>
      </c>
      <c r="J14" s="66">
        <v>8099.41</v>
      </c>
      <c r="K14" s="66">
        <f t="shared" si="0"/>
        <v>262.61401034320636</v>
      </c>
      <c r="L14" s="66">
        <f t="shared" si="1"/>
        <v>99.992716049382722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 t="shared" ref="G15:J16" si="3">G16</f>
        <v>1012.81</v>
      </c>
      <c r="H15" s="65">
        <f t="shared" si="3"/>
        <v>664</v>
      </c>
      <c r="I15" s="65">
        <f t="shared" si="3"/>
        <v>664</v>
      </c>
      <c r="J15" s="65">
        <f t="shared" si="3"/>
        <v>498.28</v>
      </c>
      <c r="K15" s="65">
        <f t="shared" si="0"/>
        <v>49.197776483249577</v>
      </c>
      <c r="L15" s="65">
        <f t="shared" si="1"/>
        <v>75.0421686746988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 t="shared" si="3"/>
        <v>1012.81</v>
      </c>
      <c r="H16" s="65">
        <f t="shared" si="3"/>
        <v>664</v>
      </c>
      <c r="I16" s="65">
        <f t="shared" si="3"/>
        <v>664</v>
      </c>
      <c r="J16" s="65">
        <f t="shared" si="3"/>
        <v>498.28</v>
      </c>
      <c r="K16" s="65">
        <f t="shared" si="0"/>
        <v>49.197776483249577</v>
      </c>
      <c r="L16" s="65">
        <f t="shared" si="1"/>
        <v>75.0421686746988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66">
        <v>1012.81</v>
      </c>
      <c r="H17" s="66">
        <v>664</v>
      </c>
      <c r="I17" s="66">
        <v>664</v>
      </c>
      <c r="J17" s="66">
        <v>498.28</v>
      </c>
      <c r="K17" s="66">
        <f t="shared" si="0"/>
        <v>49.197776483249577</v>
      </c>
      <c r="L17" s="66">
        <f t="shared" si="1"/>
        <v>75.0421686746988</v>
      </c>
    </row>
    <row r="18" spans="2:12" x14ac:dyDescent="0.25">
      <c r="B18" s="65"/>
      <c r="C18" s="65" t="s">
        <v>69</v>
      </c>
      <c r="D18" s="65"/>
      <c r="E18" s="65"/>
      <c r="F18" s="65" t="s">
        <v>70</v>
      </c>
      <c r="G18" s="65">
        <f>G19</f>
        <v>952380.70000000007</v>
      </c>
      <c r="H18" s="65">
        <f>H19</f>
        <v>1154641</v>
      </c>
      <c r="I18" s="65">
        <f>I19</f>
        <v>1159706</v>
      </c>
      <c r="J18" s="65">
        <f>J19</f>
        <v>1155379.49</v>
      </c>
      <c r="K18" s="65">
        <f t="shared" si="0"/>
        <v>121.31487859844282</v>
      </c>
      <c r="L18" s="65">
        <f t="shared" si="1"/>
        <v>99.626930446164806</v>
      </c>
    </row>
    <row r="19" spans="2:12" x14ac:dyDescent="0.25">
      <c r="B19" s="65"/>
      <c r="C19" s="65"/>
      <c r="D19" s="65" t="s">
        <v>71</v>
      </c>
      <c r="E19" s="65"/>
      <c r="F19" s="65" t="s">
        <v>72</v>
      </c>
      <c r="G19" s="65">
        <f>G20+G21</f>
        <v>952380.70000000007</v>
      </c>
      <c r="H19" s="65">
        <f>H20+H21</f>
        <v>1154641</v>
      </c>
      <c r="I19" s="65">
        <f>I20+I21</f>
        <v>1159706</v>
      </c>
      <c r="J19" s="65">
        <f>J20+J21</f>
        <v>1155379.49</v>
      </c>
      <c r="K19" s="65">
        <f t="shared" si="0"/>
        <v>121.31487859844282</v>
      </c>
      <c r="L19" s="65">
        <f t="shared" si="1"/>
        <v>99.626930446164806</v>
      </c>
    </row>
    <row r="20" spans="2:12" x14ac:dyDescent="0.25">
      <c r="B20" s="66"/>
      <c r="C20" s="66"/>
      <c r="D20" s="66"/>
      <c r="E20" s="66" t="s">
        <v>73</v>
      </c>
      <c r="F20" s="66" t="s">
        <v>74</v>
      </c>
      <c r="G20" s="66">
        <v>947549.81</v>
      </c>
      <c r="H20" s="66">
        <v>1142869</v>
      </c>
      <c r="I20" s="66">
        <v>1149995</v>
      </c>
      <c r="J20" s="66">
        <v>1145668.6299999999</v>
      </c>
      <c r="K20" s="66">
        <f t="shared" si="0"/>
        <v>120.90853883449144</v>
      </c>
      <c r="L20" s="66">
        <f t="shared" si="1"/>
        <v>99.623792277357722</v>
      </c>
    </row>
    <row r="21" spans="2:12" x14ac:dyDescent="0.25">
      <c r="B21" s="66"/>
      <c r="C21" s="66"/>
      <c r="D21" s="66"/>
      <c r="E21" s="66" t="s">
        <v>75</v>
      </c>
      <c r="F21" s="66" t="s">
        <v>76</v>
      </c>
      <c r="G21" s="66">
        <v>4830.8900000000003</v>
      </c>
      <c r="H21" s="66">
        <v>11772</v>
      </c>
      <c r="I21" s="66">
        <v>9711</v>
      </c>
      <c r="J21" s="66">
        <v>9710.86</v>
      </c>
      <c r="K21" s="66">
        <f t="shared" si="0"/>
        <v>201.01596186209994</v>
      </c>
      <c r="L21" s="66">
        <f t="shared" si="1"/>
        <v>99.998558335907731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20" t="s">
        <v>3</v>
      </c>
      <c r="C24" s="121"/>
      <c r="D24" s="121"/>
      <c r="E24" s="121"/>
      <c r="F24" s="122"/>
      <c r="G24" s="28" t="s">
        <v>50</v>
      </c>
      <c r="H24" s="28" t="s">
        <v>47</v>
      </c>
      <c r="I24" s="28" t="s">
        <v>48</v>
      </c>
      <c r="J24" s="28" t="s">
        <v>51</v>
      </c>
      <c r="K24" s="28" t="s">
        <v>6</v>
      </c>
      <c r="L24" s="28" t="s">
        <v>22</v>
      </c>
    </row>
    <row r="25" spans="2:12" x14ac:dyDescent="0.25">
      <c r="B25" s="123">
        <v>1</v>
      </c>
      <c r="C25" s="124"/>
      <c r="D25" s="124"/>
      <c r="E25" s="124"/>
      <c r="F25" s="125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G27+G69</f>
        <v>952380.7</v>
      </c>
      <c r="H26" s="65">
        <f>H27+H69</f>
        <v>1163404.4100000001</v>
      </c>
      <c r="I26" s="65">
        <f>I27+I69</f>
        <v>1168470</v>
      </c>
      <c r="J26" s="65">
        <f>J27+J69</f>
        <v>1163977.1800000002</v>
      </c>
      <c r="K26" s="70">
        <f t="shared" ref="K26:K57" si="4">(J26*100)/G26</f>
        <v>122.21763628767364</v>
      </c>
      <c r="L26" s="70">
        <f t="shared" ref="L26:L57" si="5">(J26*100)/I26</f>
        <v>99.615495476991285</v>
      </c>
    </row>
    <row r="27" spans="2:12" x14ac:dyDescent="0.25">
      <c r="B27" s="65" t="s">
        <v>77</v>
      </c>
      <c r="C27" s="65"/>
      <c r="D27" s="65"/>
      <c r="E27" s="65"/>
      <c r="F27" s="65" t="s">
        <v>78</v>
      </c>
      <c r="G27" s="65">
        <f>G28+G37+G63</f>
        <v>947549.80999999994</v>
      </c>
      <c r="H27" s="65">
        <f>H28+H37+H63</f>
        <v>1151632.4100000001</v>
      </c>
      <c r="I27" s="65">
        <f>I28+I37+I63</f>
        <v>1158759</v>
      </c>
      <c r="J27" s="65">
        <f>J28+J37+J63</f>
        <v>1154266.32</v>
      </c>
      <c r="K27" s="65">
        <f t="shared" si="4"/>
        <v>121.81589905020402</v>
      </c>
      <c r="L27" s="65">
        <f t="shared" si="5"/>
        <v>99.612285212024247</v>
      </c>
    </row>
    <row r="28" spans="2:12" x14ac:dyDescent="0.25">
      <c r="B28" s="65"/>
      <c r="C28" s="65" t="s">
        <v>79</v>
      </c>
      <c r="D28" s="65"/>
      <c r="E28" s="65"/>
      <c r="F28" s="65" t="s">
        <v>80</v>
      </c>
      <c r="G28" s="65">
        <f>G29+G32+G34</f>
        <v>593221.79999999993</v>
      </c>
      <c r="H28" s="65">
        <f>H29+H32+H34</f>
        <v>804656</v>
      </c>
      <c r="I28" s="65">
        <f>I29+I32+I34</f>
        <v>799307</v>
      </c>
      <c r="J28" s="65">
        <f>J29+J32+J34</f>
        <v>799120.84</v>
      </c>
      <c r="K28" s="65">
        <f t="shared" si="4"/>
        <v>134.70860983193808</v>
      </c>
      <c r="L28" s="65">
        <f t="shared" si="5"/>
        <v>99.976709824885802</v>
      </c>
    </row>
    <row r="29" spans="2:12" x14ac:dyDescent="0.25">
      <c r="B29" s="65"/>
      <c r="C29" s="65"/>
      <c r="D29" s="65" t="s">
        <v>81</v>
      </c>
      <c r="E29" s="65"/>
      <c r="F29" s="65" t="s">
        <v>82</v>
      </c>
      <c r="G29" s="65">
        <f>G30+G31</f>
        <v>480274.63999999996</v>
      </c>
      <c r="H29" s="65">
        <f>H30+H31</f>
        <v>660711</v>
      </c>
      <c r="I29" s="65">
        <f>I30+I31</f>
        <v>658811</v>
      </c>
      <c r="J29" s="65">
        <f>J30+J31</f>
        <v>658696.36</v>
      </c>
      <c r="K29" s="65">
        <f t="shared" si="4"/>
        <v>137.1499357117836</v>
      </c>
      <c r="L29" s="65">
        <f t="shared" si="5"/>
        <v>99.982598954783697</v>
      </c>
    </row>
    <row r="30" spans="2:12" x14ac:dyDescent="0.25">
      <c r="B30" s="66"/>
      <c r="C30" s="66"/>
      <c r="D30" s="66"/>
      <c r="E30" s="66" t="s">
        <v>83</v>
      </c>
      <c r="F30" s="66" t="s">
        <v>84</v>
      </c>
      <c r="G30" s="66">
        <v>478348.41</v>
      </c>
      <c r="H30" s="66">
        <v>658253</v>
      </c>
      <c r="I30" s="66">
        <v>655653</v>
      </c>
      <c r="J30" s="66">
        <v>655634.32999999996</v>
      </c>
      <c r="K30" s="66">
        <f t="shared" si="4"/>
        <v>137.06209037048956</v>
      </c>
      <c r="L30" s="66">
        <f t="shared" si="5"/>
        <v>99.997152457168653</v>
      </c>
    </row>
    <row r="31" spans="2:12" x14ac:dyDescent="0.25">
      <c r="B31" s="66"/>
      <c r="C31" s="66"/>
      <c r="D31" s="66"/>
      <c r="E31" s="66" t="s">
        <v>85</v>
      </c>
      <c r="F31" s="66" t="s">
        <v>86</v>
      </c>
      <c r="G31" s="66">
        <v>1926.23</v>
      </c>
      <c r="H31" s="66">
        <v>2458</v>
      </c>
      <c r="I31" s="66">
        <v>3158</v>
      </c>
      <c r="J31" s="66">
        <v>3062.03</v>
      </c>
      <c r="K31" s="66">
        <f t="shared" si="4"/>
        <v>158.96492111533928</v>
      </c>
      <c r="L31" s="66">
        <f t="shared" si="5"/>
        <v>96.961051298290059</v>
      </c>
    </row>
    <row r="32" spans="2:12" x14ac:dyDescent="0.25">
      <c r="B32" s="65"/>
      <c r="C32" s="65"/>
      <c r="D32" s="65" t="s">
        <v>87</v>
      </c>
      <c r="E32" s="65"/>
      <c r="F32" s="65" t="s">
        <v>88</v>
      </c>
      <c r="G32" s="65">
        <f>G33</f>
        <v>12064.39</v>
      </c>
      <c r="H32" s="65">
        <f>H33</f>
        <v>13272</v>
      </c>
      <c r="I32" s="65">
        <f>I33</f>
        <v>15623</v>
      </c>
      <c r="J32" s="65">
        <f>J33</f>
        <v>15622.52</v>
      </c>
      <c r="K32" s="65">
        <f t="shared" si="4"/>
        <v>129.49282972450328</v>
      </c>
      <c r="L32" s="65">
        <f t="shared" si="5"/>
        <v>99.996927606733664</v>
      </c>
    </row>
    <row r="33" spans="2:12" x14ac:dyDescent="0.25">
      <c r="B33" s="66"/>
      <c r="C33" s="66"/>
      <c r="D33" s="66"/>
      <c r="E33" s="66" t="s">
        <v>89</v>
      </c>
      <c r="F33" s="66" t="s">
        <v>88</v>
      </c>
      <c r="G33" s="66">
        <v>12064.39</v>
      </c>
      <c r="H33" s="66">
        <v>13272</v>
      </c>
      <c r="I33" s="66">
        <v>15623</v>
      </c>
      <c r="J33" s="66">
        <v>15622.52</v>
      </c>
      <c r="K33" s="66">
        <f t="shared" si="4"/>
        <v>129.49282972450328</v>
      </c>
      <c r="L33" s="66">
        <f t="shared" si="5"/>
        <v>99.996927606733664</v>
      </c>
    </row>
    <row r="34" spans="2:12" x14ac:dyDescent="0.25">
      <c r="B34" s="65"/>
      <c r="C34" s="65"/>
      <c r="D34" s="65" t="s">
        <v>90</v>
      </c>
      <c r="E34" s="65"/>
      <c r="F34" s="65" t="s">
        <v>91</v>
      </c>
      <c r="G34" s="65">
        <f>G35+G36</f>
        <v>100882.77</v>
      </c>
      <c r="H34" s="65">
        <f>H35+H36</f>
        <v>130673</v>
      </c>
      <c r="I34" s="65">
        <f>I35+I36</f>
        <v>124873</v>
      </c>
      <c r="J34" s="65">
        <f>J35+J36</f>
        <v>124801.96</v>
      </c>
      <c r="K34" s="65">
        <f t="shared" si="4"/>
        <v>123.70988623726331</v>
      </c>
      <c r="L34" s="65">
        <f t="shared" si="5"/>
        <v>99.943110199963158</v>
      </c>
    </row>
    <row r="35" spans="2:12" x14ac:dyDescent="0.25">
      <c r="B35" s="66"/>
      <c r="C35" s="66"/>
      <c r="D35" s="66"/>
      <c r="E35" s="66" t="s">
        <v>92</v>
      </c>
      <c r="F35" s="66" t="s">
        <v>93</v>
      </c>
      <c r="G35" s="66">
        <v>21637.45</v>
      </c>
      <c r="H35" s="66">
        <v>21236</v>
      </c>
      <c r="I35" s="66">
        <v>16136</v>
      </c>
      <c r="J35" s="66">
        <v>16118.02</v>
      </c>
      <c r="K35" s="66">
        <f t="shared" si="4"/>
        <v>74.491310205222888</v>
      </c>
      <c r="L35" s="66">
        <f t="shared" si="5"/>
        <v>99.888572136836885</v>
      </c>
    </row>
    <row r="36" spans="2:12" x14ac:dyDescent="0.25">
      <c r="B36" s="66"/>
      <c r="C36" s="66"/>
      <c r="D36" s="66"/>
      <c r="E36" s="66" t="s">
        <v>94</v>
      </c>
      <c r="F36" s="66" t="s">
        <v>95</v>
      </c>
      <c r="G36" s="66">
        <v>79245.320000000007</v>
      </c>
      <c r="H36" s="66">
        <v>109437</v>
      </c>
      <c r="I36" s="66">
        <v>108737</v>
      </c>
      <c r="J36" s="66">
        <v>108683.94</v>
      </c>
      <c r="K36" s="66">
        <f t="shared" si="4"/>
        <v>137.14871742583662</v>
      </c>
      <c r="L36" s="66">
        <f t="shared" si="5"/>
        <v>99.951203362241003</v>
      </c>
    </row>
    <row r="37" spans="2:12" x14ac:dyDescent="0.25">
      <c r="B37" s="65"/>
      <c r="C37" s="65" t="s">
        <v>96</v>
      </c>
      <c r="D37" s="65"/>
      <c r="E37" s="65"/>
      <c r="F37" s="65" t="s">
        <v>97</v>
      </c>
      <c r="G37" s="65">
        <f>G38+G42+G47+G57+G59</f>
        <v>341256.13</v>
      </c>
      <c r="H37" s="65">
        <f>H38+H42+H47+H57+H59</f>
        <v>331729.41000000003</v>
      </c>
      <c r="I37" s="65">
        <f>I38+I42+I47+I57+I59</f>
        <v>340105</v>
      </c>
      <c r="J37" s="65">
        <f>J38+J42+J47+J57+J59</f>
        <v>339898.48000000004</v>
      </c>
      <c r="K37" s="65">
        <f t="shared" si="4"/>
        <v>99.602160992683139</v>
      </c>
      <c r="L37" s="65">
        <f t="shared" si="5"/>
        <v>99.939277576042699</v>
      </c>
    </row>
    <row r="38" spans="2:12" x14ac:dyDescent="0.25">
      <c r="B38" s="65"/>
      <c r="C38" s="65"/>
      <c r="D38" s="65" t="s">
        <v>98</v>
      </c>
      <c r="E38" s="65"/>
      <c r="F38" s="65" t="s">
        <v>99</v>
      </c>
      <c r="G38" s="65">
        <f>G39+G40+G41</f>
        <v>19758.45</v>
      </c>
      <c r="H38" s="65">
        <f>H39+H40+H41</f>
        <v>24553</v>
      </c>
      <c r="I38" s="65">
        <f>I39+I40+I41</f>
        <v>25645</v>
      </c>
      <c r="J38" s="65">
        <f>J39+J40+J41</f>
        <v>25644.69</v>
      </c>
      <c r="K38" s="65">
        <f t="shared" si="4"/>
        <v>129.79100081231067</v>
      </c>
      <c r="L38" s="65">
        <f t="shared" si="5"/>
        <v>99.998791187365953</v>
      </c>
    </row>
    <row r="39" spans="2:12" x14ac:dyDescent="0.25">
      <c r="B39" s="66"/>
      <c r="C39" s="66"/>
      <c r="D39" s="66"/>
      <c r="E39" s="66" t="s">
        <v>100</v>
      </c>
      <c r="F39" s="66" t="s">
        <v>101</v>
      </c>
      <c r="G39" s="66">
        <v>5043.47</v>
      </c>
      <c r="H39" s="66">
        <v>7167</v>
      </c>
      <c r="I39" s="66">
        <v>7167</v>
      </c>
      <c r="J39" s="66">
        <v>7167</v>
      </c>
      <c r="K39" s="66">
        <f t="shared" si="4"/>
        <v>142.10454310226888</v>
      </c>
      <c r="L39" s="66">
        <f t="shared" si="5"/>
        <v>100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66">
        <v>14314.82</v>
      </c>
      <c r="H40" s="66">
        <v>16590</v>
      </c>
      <c r="I40" s="66">
        <v>18178</v>
      </c>
      <c r="J40" s="66">
        <v>18177.689999999999</v>
      </c>
      <c r="K40" s="66">
        <f t="shared" si="4"/>
        <v>126.98511053579436</v>
      </c>
      <c r="L40" s="66">
        <f t="shared" si="5"/>
        <v>99.998294641874793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400.16</v>
      </c>
      <c r="H41" s="66">
        <v>796</v>
      </c>
      <c r="I41" s="66">
        <v>300</v>
      </c>
      <c r="J41" s="66">
        <v>300</v>
      </c>
      <c r="K41" s="66">
        <f t="shared" si="4"/>
        <v>74.970011995201915</v>
      </c>
      <c r="L41" s="66">
        <f t="shared" si="5"/>
        <v>100</v>
      </c>
    </row>
    <row r="42" spans="2:12" x14ac:dyDescent="0.25">
      <c r="B42" s="65"/>
      <c r="C42" s="65"/>
      <c r="D42" s="65" t="s">
        <v>106</v>
      </c>
      <c r="E42" s="65"/>
      <c r="F42" s="65" t="s">
        <v>107</v>
      </c>
      <c r="G42" s="65">
        <f>G43+G44+G45+G46</f>
        <v>66520.659999999989</v>
      </c>
      <c r="H42" s="65">
        <f>H43+H44+H45+H46</f>
        <v>69543</v>
      </c>
      <c r="I42" s="65">
        <f>I43+I44+I45+I46</f>
        <v>55812</v>
      </c>
      <c r="J42" s="65">
        <f>J43+J44+J45+J46</f>
        <v>55645.909999999996</v>
      </c>
      <c r="K42" s="65">
        <f t="shared" si="4"/>
        <v>83.652071401576606</v>
      </c>
      <c r="L42" s="65">
        <f t="shared" si="5"/>
        <v>99.7024116677417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9954.2099999999991</v>
      </c>
      <c r="H43" s="66">
        <v>13609</v>
      </c>
      <c r="I43" s="66">
        <v>13609</v>
      </c>
      <c r="J43" s="66">
        <v>13443.28</v>
      </c>
      <c r="K43" s="66">
        <f t="shared" si="4"/>
        <v>135.05119944224606</v>
      </c>
      <c r="L43" s="66">
        <f t="shared" si="5"/>
        <v>98.78227643471233</v>
      </c>
    </row>
    <row r="44" spans="2:12" x14ac:dyDescent="0.25">
      <c r="B44" s="66"/>
      <c r="C44" s="66"/>
      <c r="D44" s="66"/>
      <c r="E44" s="66" t="s">
        <v>110</v>
      </c>
      <c r="F44" s="66" t="s">
        <v>111</v>
      </c>
      <c r="G44" s="66">
        <v>55610.84</v>
      </c>
      <c r="H44" s="66">
        <v>54240</v>
      </c>
      <c r="I44" s="66">
        <v>41100</v>
      </c>
      <c r="J44" s="66">
        <v>41100</v>
      </c>
      <c r="K44" s="66">
        <f t="shared" si="4"/>
        <v>73.906454209287261</v>
      </c>
      <c r="L44" s="66">
        <f t="shared" si="5"/>
        <v>100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796.34</v>
      </c>
      <c r="H45" s="66">
        <v>1362</v>
      </c>
      <c r="I45" s="66">
        <v>1103</v>
      </c>
      <c r="J45" s="66">
        <v>1102.6300000000001</v>
      </c>
      <c r="K45" s="66">
        <f t="shared" si="4"/>
        <v>138.46221463194115</v>
      </c>
      <c r="L45" s="66">
        <f t="shared" si="5"/>
        <v>99.966455122393469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159.27000000000001</v>
      </c>
      <c r="H46" s="66">
        <v>332</v>
      </c>
      <c r="I46" s="66">
        <v>0</v>
      </c>
      <c r="J46" s="66">
        <v>0</v>
      </c>
      <c r="K46" s="66">
        <f t="shared" si="4"/>
        <v>0</v>
      </c>
      <c r="L46" s="66" t="e">
        <f t="shared" si="5"/>
        <v>#DIV/0!</v>
      </c>
    </row>
    <row r="47" spans="2:12" x14ac:dyDescent="0.25">
      <c r="B47" s="65"/>
      <c r="C47" s="65"/>
      <c r="D47" s="65" t="s">
        <v>116</v>
      </c>
      <c r="E47" s="65"/>
      <c r="F47" s="65" t="s">
        <v>117</v>
      </c>
      <c r="G47" s="65">
        <f>G48+G49+G50+G51+G52+G53+G54+G55+G56</f>
        <v>252315.21999999997</v>
      </c>
      <c r="H47" s="65">
        <f>H48+H49+H50+H51+H52+H53+H54+H55+H56</f>
        <v>234311.41</v>
      </c>
      <c r="I47" s="65">
        <f>I48+I49+I50+I51+I52+I53+I54+I55+I56</f>
        <v>254917</v>
      </c>
      <c r="J47" s="65">
        <f>J48+J49+J50+J51+J52+J53+J54+J55+J56</f>
        <v>254914.42</v>
      </c>
      <c r="K47" s="65">
        <f t="shared" si="4"/>
        <v>101.03013999710363</v>
      </c>
      <c r="L47" s="65">
        <f t="shared" si="5"/>
        <v>99.998987905867395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11215.08</v>
      </c>
      <c r="H48" s="66">
        <v>11272</v>
      </c>
      <c r="I48" s="66">
        <v>8372</v>
      </c>
      <c r="J48" s="66">
        <v>8372</v>
      </c>
      <c r="K48" s="66">
        <f t="shared" si="4"/>
        <v>74.649489794098656</v>
      </c>
      <c r="L48" s="66">
        <f t="shared" si="5"/>
        <v>100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4658.57</v>
      </c>
      <c r="H49" s="66">
        <v>48925.41</v>
      </c>
      <c r="I49" s="66">
        <v>50691</v>
      </c>
      <c r="J49" s="66">
        <v>50690.41</v>
      </c>
      <c r="K49" s="66">
        <f t="shared" si="4"/>
        <v>1088.1109439162663</v>
      </c>
      <c r="L49" s="66">
        <f t="shared" si="5"/>
        <v>99.998836085301136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1382.84</v>
      </c>
      <c r="H50" s="66">
        <v>1327</v>
      </c>
      <c r="I50" s="66">
        <v>946</v>
      </c>
      <c r="J50" s="66">
        <v>945.2</v>
      </c>
      <c r="K50" s="66">
        <f t="shared" si="4"/>
        <v>68.352087009343094</v>
      </c>
      <c r="L50" s="66">
        <f t="shared" si="5"/>
        <v>99.915433403805494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16059.46</v>
      </c>
      <c r="H51" s="66">
        <v>14600</v>
      </c>
      <c r="I51" s="66">
        <v>14600</v>
      </c>
      <c r="J51" s="66">
        <v>14600</v>
      </c>
      <c r="K51" s="66">
        <f t="shared" si="4"/>
        <v>90.91214773099469</v>
      </c>
      <c r="L51" s="66">
        <f t="shared" si="5"/>
        <v>100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3490.61</v>
      </c>
      <c r="H52" s="66">
        <v>3716</v>
      </c>
      <c r="I52" s="66">
        <v>3716</v>
      </c>
      <c r="J52" s="66">
        <v>3716</v>
      </c>
      <c r="K52" s="66">
        <f t="shared" si="4"/>
        <v>106.45703759514812</v>
      </c>
      <c r="L52" s="66">
        <f t="shared" si="5"/>
        <v>100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942.33</v>
      </c>
      <c r="H53" s="66">
        <v>2389</v>
      </c>
      <c r="I53" s="66">
        <v>2188</v>
      </c>
      <c r="J53" s="66">
        <v>2187.46</v>
      </c>
      <c r="K53" s="66">
        <f t="shared" si="4"/>
        <v>232.13311684866235</v>
      </c>
      <c r="L53" s="66">
        <f t="shared" si="5"/>
        <v>99.975319926873851</v>
      </c>
    </row>
    <row r="54" spans="2:12" x14ac:dyDescent="0.25">
      <c r="B54" s="66"/>
      <c r="C54" s="66"/>
      <c r="D54" s="66"/>
      <c r="E54" s="66" t="s">
        <v>130</v>
      </c>
      <c r="F54" s="66" t="s">
        <v>131</v>
      </c>
      <c r="G54" s="66">
        <v>162492.53</v>
      </c>
      <c r="H54" s="66">
        <v>129922</v>
      </c>
      <c r="I54" s="66">
        <v>153000</v>
      </c>
      <c r="J54" s="66">
        <v>153000</v>
      </c>
      <c r="K54" s="66">
        <f t="shared" si="4"/>
        <v>94.158174532700059</v>
      </c>
      <c r="L54" s="66">
        <f t="shared" si="5"/>
        <v>100</v>
      </c>
    </row>
    <row r="55" spans="2:12" x14ac:dyDescent="0.25">
      <c r="B55" s="66"/>
      <c r="C55" s="66"/>
      <c r="D55" s="66"/>
      <c r="E55" s="66" t="s">
        <v>132</v>
      </c>
      <c r="F55" s="66" t="s">
        <v>133</v>
      </c>
      <c r="G55" s="66">
        <v>19.91</v>
      </c>
      <c r="H55" s="66">
        <v>80</v>
      </c>
      <c r="I55" s="66">
        <v>30</v>
      </c>
      <c r="J55" s="66">
        <v>30</v>
      </c>
      <c r="K55" s="66">
        <f t="shared" si="4"/>
        <v>150.67805123053742</v>
      </c>
      <c r="L55" s="66">
        <f t="shared" si="5"/>
        <v>100</v>
      </c>
    </row>
    <row r="56" spans="2:12" x14ac:dyDescent="0.25">
      <c r="B56" s="66"/>
      <c r="C56" s="66"/>
      <c r="D56" s="66"/>
      <c r="E56" s="66" t="s">
        <v>134</v>
      </c>
      <c r="F56" s="66" t="s">
        <v>135</v>
      </c>
      <c r="G56" s="66">
        <v>52053.89</v>
      </c>
      <c r="H56" s="66">
        <v>22080</v>
      </c>
      <c r="I56" s="66">
        <v>21374</v>
      </c>
      <c r="J56" s="66">
        <v>21373.35</v>
      </c>
      <c r="K56" s="66">
        <f t="shared" si="4"/>
        <v>41.060043735444175</v>
      </c>
      <c r="L56" s="66">
        <f t="shared" si="5"/>
        <v>99.99695892205483</v>
      </c>
    </row>
    <row r="57" spans="2:12" x14ac:dyDescent="0.25">
      <c r="B57" s="65"/>
      <c r="C57" s="65"/>
      <c r="D57" s="65" t="s">
        <v>136</v>
      </c>
      <c r="E57" s="65"/>
      <c r="F57" s="65" t="s">
        <v>137</v>
      </c>
      <c r="G57" s="65">
        <f>G58</f>
        <v>1725.4</v>
      </c>
      <c r="H57" s="65">
        <f>H58</f>
        <v>2193</v>
      </c>
      <c r="I57" s="65">
        <f>I58</f>
        <v>2621</v>
      </c>
      <c r="J57" s="65">
        <f>J58</f>
        <v>2621</v>
      </c>
      <c r="K57" s="65">
        <f t="shared" si="4"/>
        <v>151.90680421931145</v>
      </c>
      <c r="L57" s="65">
        <f t="shared" si="5"/>
        <v>100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1725.4</v>
      </c>
      <c r="H58" s="66">
        <v>2193</v>
      </c>
      <c r="I58" s="66">
        <v>2621</v>
      </c>
      <c r="J58" s="66">
        <v>2621</v>
      </c>
      <c r="K58" s="66">
        <f t="shared" ref="K58:K74" si="6">(J58*100)/G58</f>
        <v>151.90680421931145</v>
      </c>
      <c r="L58" s="66">
        <f t="shared" ref="L58:L74" si="7">(J58*100)/I58</f>
        <v>100</v>
      </c>
    </row>
    <row r="59" spans="2:12" x14ac:dyDescent="0.25">
      <c r="B59" s="65"/>
      <c r="C59" s="65"/>
      <c r="D59" s="65" t="s">
        <v>140</v>
      </c>
      <c r="E59" s="65"/>
      <c r="F59" s="65" t="s">
        <v>141</v>
      </c>
      <c r="G59" s="65">
        <f>G60+G61+G62</f>
        <v>936.4</v>
      </c>
      <c r="H59" s="65">
        <f>H60+H61+H62</f>
        <v>1129</v>
      </c>
      <c r="I59" s="65">
        <f>I60+I61+I62</f>
        <v>1110</v>
      </c>
      <c r="J59" s="65">
        <f>J60+J61+J62</f>
        <v>1072.46</v>
      </c>
      <c r="K59" s="65">
        <f t="shared" si="6"/>
        <v>114.53011533532678</v>
      </c>
      <c r="L59" s="65">
        <f t="shared" si="7"/>
        <v>96.61801801801802</v>
      </c>
    </row>
    <row r="60" spans="2:12" x14ac:dyDescent="0.25">
      <c r="B60" s="66"/>
      <c r="C60" s="66"/>
      <c r="D60" s="66"/>
      <c r="E60" s="66" t="s">
        <v>142</v>
      </c>
      <c r="F60" s="66" t="s">
        <v>143</v>
      </c>
      <c r="G60" s="66">
        <v>651.04999999999995</v>
      </c>
      <c r="H60" s="66">
        <v>664</v>
      </c>
      <c r="I60" s="66">
        <v>645</v>
      </c>
      <c r="J60" s="66">
        <v>638.41999999999996</v>
      </c>
      <c r="K60" s="66">
        <f t="shared" si="6"/>
        <v>98.060056831272561</v>
      </c>
      <c r="L60" s="66">
        <f t="shared" si="7"/>
        <v>98.979844961240303</v>
      </c>
    </row>
    <row r="61" spans="2:12" x14ac:dyDescent="0.25">
      <c r="B61" s="66"/>
      <c r="C61" s="66"/>
      <c r="D61" s="66"/>
      <c r="E61" s="66" t="s">
        <v>144</v>
      </c>
      <c r="F61" s="66" t="s">
        <v>145</v>
      </c>
      <c r="G61" s="66">
        <v>0</v>
      </c>
      <c r="H61" s="66">
        <v>133</v>
      </c>
      <c r="I61" s="66">
        <v>133</v>
      </c>
      <c r="J61" s="66">
        <v>102.04</v>
      </c>
      <c r="K61" s="66" t="e">
        <f t="shared" si="6"/>
        <v>#DIV/0!</v>
      </c>
      <c r="L61" s="66">
        <f t="shared" si="7"/>
        <v>76.721804511278194</v>
      </c>
    </row>
    <row r="62" spans="2:12" x14ac:dyDescent="0.25">
      <c r="B62" s="66"/>
      <c r="C62" s="66"/>
      <c r="D62" s="66"/>
      <c r="E62" s="66" t="s">
        <v>146</v>
      </c>
      <c r="F62" s="66" t="s">
        <v>141</v>
      </c>
      <c r="G62" s="66">
        <v>285.35000000000002</v>
      </c>
      <c r="H62" s="66">
        <v>332</v>
      </c>
      <c r="I62" s="66">
        <v>332</v>
      </c>
      <c r="J62" s="66">
        <v>332</v>
      </c>
      <c r="K62" s="66">
        <f t="shared" si="6"/>
        <v>116.34834413877694</v>
      </c>
      <c r="L62" s="66">
        <f t="shared" si="7"/>
        <v>100</v>
      </c>
    </row>
    <row r="63" spans="2:12" x14ac:dyDescent="0.25">
      <c r="B63" s="65"/>
      <c r="C63" s="65" t="s">
        <v>147</v>
      </c>
      <c r="D63" s="65"/>
      <c r="E63" s="65"/>
      <c r="F63" s="65" t="s">
        <v>148</v>
      </c>
      <c r="G63" s="65">
        <f>G64+G66</f>
        <v>13071.88</v>
      </c>
      <c r="H63" s="65">
        <f>H64+H66</f>
        <v>15247</v>
      </c>
      <c r="I63" s="65">
        <f>I64+I66</f>
        <v>19347</v>
      </c>
      <c r="J63" s="65">
        <f>J64+J66</f>
        <v>15247</v>
      </c>
      <c r="K63" s="65">
        <f t="shared" si="6"/>
        <v>116.63968763483142</v>
      </c>
      <c r="L63" s="65">
        <f t="shared" si="7"/>
        <v>78.808083940662641</v>
      </c>
    </row>
    <row r="64" spans="2:12" x14ac:dyDescent="0.25">
      <c r="B64" s="65"/>
      <c r="C64" s="65"/>
      <c r="D64" s="65" t="s">
        <v>149</v>
      </c>
      <c r="E64" s="65"/>
      <c r="F64" s="65" t="s">
        <v>150</v>
      </c>
      <c r="G64" s="65">
        <f>G65</f>
        <v>761.38</v>
      </c>
      <c r="H64" s="65">
        <f>H65</f>
        <v>995</v>
      </c>
      <c r="I64" s="65">
        <f>I65</f>
        <v>995</v>
      </c>
      <c r="J64" s="65">
        <f>J65</f>
        <v>945</v>
      </c>
      <c r="K64" s="65">
        <f t="shared" si="6"/>
        <v>124.1167354015078</v>
      </c>
      <c r="L64" s="65">
        <f t="shared" si="7"/>
        <v>94.9748743718593</v>
      </c>
    </row>
    <row r="65" spans="2:12" x14ac:dyDescent="0.25">
      <c r="B65" s="66"/>
      <c r="C65" s="66"/>
      <c r="D65" s="66"/>
      <c r="E65" s="66" t="s">
        <v>151</v>
      </c>
      <c r="F65" s="66" t="s">
        <v>152</v>
      </c>
      <c r="G65" s="66">
        <v>761.38</v>
      </c>
      <c r="H65" s="66">
        <v>995</v>
      </c>
      <c r="I65" s="66">
        <v>995</v>
      </c>
      <c r="J65" s="66">
        <v>945</v>
      </c>
      <c r="K65" s="66">
        <f t="shared" si="6"/>
        <v>124.1167354015078</v>
      </c>
      <c r="L65" s="66">
        <f t="shared" si="7"/>
        <v>94.9748743718593</v>
      </c>
    </row>
    <row r="66" spans="2:12" x14ac:dyDescent="0.25">
      <c r="B66" s="65"/>
      <c r="C66" s="65"/>
      <c r="D66" s="65" t="s">
        <v>153</v>
      </c>
      <c r="E66" s="65"/>
      <c r="F66" s="65" t="s">
        <v>154</v>
      </c>
      <c r="G66" s="65">
        <f>G67+G68</f>
        <v>12310.5</v>
      </c>
      <c r="H66" s="65">
        <f>H67+H68</f>
        <v>14252</v>
      </c>
      <c r="I66" s="65">
        <f>I67+I68</f>
        <v>18352</v>
      </c>
      <c r="J66" s="65">
        <f>J67+J68</f>
        <v>14302</v>
      </c>
      <c r="K66" s="65">
        <f t="shared" si="6"/>
        <v>116.17724706551319</v>
      </c>
      <c r="L66" s="65">
        <f t="shared" si="7"/>
        <v>77.931560592850914</v>
      </c>
    </row>
    <row r="67" spans="2:12" x14ac:dyDescent="0.25">
      <c r="B67" s="66"/>
      <c r="C67" s="66"/>
      <c r="D67" s="66"/>
      <c r="E67" s="66" t="s">
        <v>155</v>
      </c>
      <c r="F67" s="66" t="s">
        <v>156</v>
      </c>
      <c r="G67" s="66">
        <v>769.79</v>
      </c>
      <c r="H67" s="66">
        <v>980</v>
      </c>
      <c r="I67" s="66">
        <v>1030</v>
      </c>
      <c r="J67" s="66">
        <v>1030</v>
      </c>
      <c r="K67" s="66">
        <f t="shared" si="6"/>
        <v>133.80272541862067</v>
      </c>
      <c r="L67" s="66">
        <f t="shared" si="7"/>
        <v>100</v>
      </c>
    </row>
    <row r="68" spans="2:12" x14ac:dyDescent="0.25">
      <c r="B68" s="66"/>
      <c r="C68" s="66"/>
      <c r="D68" s="66"/>
      <c r="E68" s="66" t="s">
        <v>157</v>
      </c>
      <c r="F68" s="66" t="s">
        <v>158</v>
      </c>
      <c r="G68" s="66">
        <v>11540.71</v>
      </c>
      <c r="H68" s="66">
        <v>13272</v>
      </c>
      <c r="I68" s="66">
        <v>17322</v>
      </c>
      <c r="J68" s="66">
        <v>13272</v>
      </c>
      <c r="K68" s="66">
        <f t="shared" si="6"/>
        <v>115.00159002349076</v>
      </c>
      <c r="L68" s="66">
        <f t="shared" si="7"/>
        <v>76.619328022168347</v>
      </c>
    </row>
    <row r="69" spans="2:12" x14ac:dyDescent="0.25">
      <c r="B69" s="65" t="s">
        <v>159</v>
      </c>
      <c r="C69" s="65"/>
      <c r="D69" s="65"/>
      <c r="E69" s="65"/>
      <c r="F69" s="65" t="s">
        <v>160</v>
      </c>
      <c r="G69" s="65">
        <f>G70</f>
        <v>4830.8900000000003</v>
      </c>
      <c r="H69" s="65">
        <f>H70</f>
        <v>11772</v>
      </c>
      <c r="I69" s="65">
        <f>I70</f>
        <v>9711</v>
      </c>
      <c r="J69" s="65">
        <f>J70</f>
        <v>9710.86</v>
      </c>
      <c r="K69" s="65">
        <f t="shared" si="6"/>
        <v>201.01596186209994</v>
      </c>
      <c r="L69" s="65">
        <f t="shared" si="7"/>
        <v>99.998558335907731</v>
      </c>
    </row>
    <row r="70" spans="2:12" x14ac:dyDescent="0.25">
      <c r="B70" s="65"/>
      <c r="C70" s="65" t="s">
        <v>161</v>
      </c>
      <c r="D70" s="65"/>
      <c r="E70" s="65"/>
      <c r="F70" s="65" t="s">
        <v>162</v>
      </c>
      <c r="G70" s="65">
        <f>G71+G73</f>
        <v>4830.8900000000003</v>
      </c>
      <c r="H70" s="65">
        <f>H71+H73</f>
        <v>11772</v>
      </c>
      <c r="I70" s="65">
        <f>I71+I73</f>
        <v>9711</v>
      </c>
      <c r="J70" s="65">
        <f>J71+J73</f>
        <v>9710.86</v>
      </c>
      <c r="K70" s="65">
        <f t="shared" si="6"/>
        <v>201.01596186209994</v>
      </c>
      <c r="L70" s="65">
        <f t="shared" si="7"/>
        <v>99.998558335907731</v>
      </c>
    </row>
    <row r="71" spans="2:12" x14ac:dyDescent="0.25">
      <c r="B71" s="65"/>
      <c r="C71" s="65"/>
      <c r="D71" s="65" t="s">
        <v>163</v>
      </c>
      <c r="E71" s="65"/>
      <c r="F71" s="65" t="s">
        <v>164</v>
      </c>
      <c r="G71" s="65">
        <f>G72</f>
        <v>0</v>
      </c>
      <c r="H71" s="65">
        <f>H72</f>
        <v>4738</v>
      </c>
      <c r="I71" s="65">
        <f>I72</f>
        <v>2677</v>
      </c>
      <c r="J71" s="65">
        <f>J72</f>
        <v>2676.86</v>
      </c>
      <c r="K71" s="65" t="e">
        <f t="shared" si="6"/>
        <v>#DIV/0!</v>
      </c>
      <c r="L71" s="65">
        <f t="shared" si="7"/>
        <v>99.994770265222257</v>
      </c>
    </row>
    <row r="72" spans="2:12" x14ac:dyDescent="0.25">
      <c r="B72" s="66"/>
      <c r="C72" s="66"/>
      <c r="D72" s="66"/>
      <c r="E72" s="66" t="s">
        <v>165</v>
      </c>
      <c r="F72" s="66" t="s">
        <v>166</v>
      </c>
      <c r="G72" s="66">
        <v>0</v>
      </c>
      <c r="H72" s="66">
        <v>4738</v>
      </c>
      <c r="I72" s="66">
        <v>2677</v>
      </c>
      <c r="J72" s="66">
        <v>2676.86</v>
      </c>
      <c r="K72" s="66" t="e">
        <f t="shared" si="6"/>
        <v>#DIV/0!</v>
      </c>
      <c r="L72" s="66">
        <f t="shared" si="7"/>
        <v>99.994770265222257</v>
      </c>
    </row>
    <row r="73" spans="2:12" x14ac:dyDescent="0.25">
      <c r="B73" s="65"/>
      <c r="C73" s="65"/>
      <c r="D73" s="65" t="s">
        <v>167</v>
      </c>
      <c r="E73" s="65"/>
      <c r="F73" s="65" t="s">
        <v>168</v>
      </c>
      <c r="G73" s="65">
        <f>G74</f>
        <v>4830.8900000000003</v>
      </c>
      <c r="H73" s="65">
        <f>H74</f>
        <v>7034</v>
      </c>
      <c r="I73" s="65">
        <f>I74</f>
        <v>7034</v>
      </c>
      <c r="J73" s="65">
        <f>J74</f>
        <v>7034</v>
      </c>
      <c r="K73" s="65">
        <f t="shared" si="6"/>
        <v>145.60464013877359</v>
      </c>
      <c r="L73" s="65">
        <f t="shared" si="7"/>
        <v>100</v>
      </c>
    </row>
    <row r="74" spans="2:12" x14ac:dyDescent="0.25">
      <c r="B74" s="66"/>
      <c r="C74" s="66"/>
      <c r="D74" s="66"/>
      <c r="E74" s="66" t="s">
        <v>169</v>
      </c>
      <c r="F74" s="66" t="s">
        <v>170</v>
      </c>
      <c r="G74" s="66">
        <v>4830.8900000000003</v>
      </c>
      <c r="H74" s="66">
        <v>7034</v>
      </c>
      <c r="I74" s="66">
        <v>7034</v>
      </c>
      <c r="J74" s="66">
        <v>7034</v>
      </c>
      <c r="K74" s="66">
        <f t="shared" si="6"/>
        <v>145.60464013877359</v>
      </c>
      <c r="L74" s="66">
        <f t="shared" si="7"/>
        <v>100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D27" sqref="D2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8" t="s">
        <v>16</v>
      </c>
      <c r="C2" s="108"/>
      <c r="D2" s="108"/>
      <c r="E2" s="108"/>
      <c r="F2" s="108"/>
      <c r="G2" s="108"/>
      <c r="H2" s="108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C7+C9+C11</f>
        <v>956477.66</v>
      </c>
      <c r="D6" s="71">
        <f>D7+D9+D11</f>
        <v>1163404.4099999999</v>
      </c>
      <c r="E6" s="71">
        <f>E7+E9+E11</f>
        <v>1168470</v>
      </c>
      <c r="F6" s="71">
        <f>F7+F9+F11</f>
        <v>1163977.18</v>
      </c>
      <c r="G6" s="72">
        <f t="shared" ref="G6:G19" si="0">(F6*100)/C6</f>
        <v>121.69413136110256</v>
      </c>
      <c r="H6" s="72">
        <f t="shared" ref="H6:H19" si="1">(F6*100)/E6</f>
        <v>99.615495476991285</v>
      </c>
    </row>
    <row r="7" spans="1:8" x14ac:dyDescent="0.25">
      <c r="A7"/>
      <c r="B7" s="8" t="s">
        <v>171</v>
      </c>
      <c r="C7" s="71">
        <f>C8</f>
        <v>952380.7</v>
      </c>
      <c r="D7" s="71">
        <f>D8</f>
        <v>1154641</v>
      </c>
      <c r="E7" s="71">
        <f>E8</f>
        <v>1159706</v>
      </c>
      <c r="F7" s="71">
        <f>F8</f>
        <v>1155379.49</v>
      </c>
      <c r="G7" s="72">
        <f t="shared" si="0"/>
        <v>121.31487859844283</v>
      </c>
      <c r="H7" s="72">
        <f t="shared" si="1"/>
        <v>99.626930446164806</v>
      </c>
    </row>
    <row r="8" spans="1:8" x14ac:dyDescent="0.25">
      <c r="A8"/>
      <c r="B8" s="16" t="s">
        <v>172</v>
      </c>
      <c r="C8" s="73">
        <v>952380.7</v>
      </c>
      <c r="D8" s="73">
        <v>1154641</v>
      </c>
      <c r="E8" s="73">
        <v>1159706</v>
      </c>
      <c r="F8" s="74">
        <v>1155379.49</v>
      </c>
      <c r="G8" s="70">
        <f t="shared" si="0"/>
        <v>121.31487859844283</v>
      </c>
      <c r="H8" s="70">
        <f t="shared" si="1"/>
        <v>99.626930446164806</v>
      </c>
    </row>
    <row r="9" spans="1:8" x14ac:dyDescent="0.25">
      <c r="A9"/>
      <c r="B9" s="8" t="s">
        <v>173</v>
      </c>
      <c r="C9" s="71">
        <f>C10</f>
        <v>1012.81</v>
      </c>
      <c r="D9" s="71">
        <f>D10</f>
        <v>664</v>
      </c>
      <c r="E9" s="71">
        <f>E10</f>
        <v>664</v>
      </c>
      <c r="F9" s="71">
        <f>F10</f>
        <v>498.28</v>
      </c>
      <c r="G9" s="72">
        <f t="shared" si="0"/>
        <v>49.197776483249577</v>
      </c>
      <c r="H9" s="72">
        <f t="shared" si="1"/>
        <v>75.0421686746988</v>
      </c>
    </row>
    <row r="10" spans="1:8" x14ac:dyDescent="0.25">
      <c r="A10"/>
      <c r="B10" s="16" t="s">
        <v>174</v>
      </c>
      <c r="C10" s="73">
        <v>1012.81</v>
      </c>
      <c r="D10" s="73">
        <v>664</v>
      </c>
      <c r="E10" s="73">
        <v>664</v>
      </c>
      <c r="F10" s="74">
        <v>498.28</v>
      </c>
      <c r="G10" s="70">
        <f t="shared" si="0"/>
        <v>49.197776483249577</v>
      </c>
      <c r="H10" s="70">
        <f t="shared" si="1"/>
        <v>75.0421686746988</v>
      </c>
    </row>
    <row r="11" spans="1:8" x14ac:dyDescent="0.25">
      <c r="A11"/>
      <c r="B11" s="8" t="s">
        <v>175</v>
      </c>
      <c r="C11" s="71">
        <f>C12</f>
        <v>3084.15</v>
      </c>
      <c r="D11" s="71">
        <f>D12</f>
        <v>8099.41</v>
      </c>
      <c r="E11" s="71">
        <f>E12</f>
        <v>8100</v>
      </c>
      <c r="F11" s="71">
        <f>F12</f>
        <v>8099.41</v>
      </c>
      <c r="G11" s="72">
        <f t="shared" si="0"/>
        <v>262.61401034320636</v>
      </c>
      <c r="H11" s="72">
        <f t="shared" si="1"/>
        <v>99.992716049382722</v>
      </c>
    </row>
    <row r="12" spans="1:8" x14ac:dyDescent="0.25">
      <c r="A12"/>
      <c r="B12" s="16" t="s">
        <v>176</v>
      </c>
      <c r="C12" s="73">
        <v>3084.15</v>
      </c>
      <c r="D12" s="73">
        <v>8099.41</v>
      </c>
      <c r="E12" s="73">
        <v>8100</v>
      </c>
      <c r="F12" s="74">
        <v>8099.41</v>
      </c>
      <c r="G12" s="70">
        <f t="shared" si="0"/>
        <v>262.61401034320636</v>
      </c>
      <c r="H12" s="70">
        <f t="shared" si="1"/>
        <v>99.992716049382722</v>
      </c>
    </row>
    <row r="13" spans="1:8" x14ac:dyDescent="0.25">
      <c r="B13" s="8" t="s">
        <v>33</v>
      </c>
      <c r="C13" s="75">
        <f>C14+C16+C18</f>
        <v>956477.66</v>
      </c>
      <c r="D13" s="75">
        <f>D14+D16+D18</f>
        <v>1163404.4099999999</v>
      </c>
      <c r="E13" s="75">
        <f>E14+E16+E18</f>
        <v>1168470</v>
      </c>
      <c r="F13" s="75">
        <f>F14+F16+F18</f>
        <v>1163977.18</v>
      </c>
      <c r="G13" s="72">
        <f t="shared" si="0"/>
        <v>121.69413136110256</v>
      </c>
      <c r="H13" s="72">
        <f t="shared" si="1"/>
        <v>99.615495476991285</v>
      </c>
    </row>
    <row r="14" spans="1:8" x14ac:dyDescent="0.25">
      <c r="A14"/>
      <c r="B14" s="8" t="s">
        <v>171</v>
      </c>
      <c r="C14" s="75">
        <f>C15</f>
        <v>952380.7</v>
      </c>
      <c r="D14" s="75">
        <f>D15</f>
        <v>1154641</v>
      </c>
      <c r="E14" s="75">
        <f>E15</f>
        <v>1159706</v>
      </c>
      <c r="F14" s="75">
        <f>F15</f>
        <v>1155379.49</v>
      </c>
      <c r="G14" s="72">
        <f t="shared" si="0"/>
        <v>121.31487859844283</v>
      </c>
      <c r="H14" s="72">
        <f t="shared" si="1"/>
        <v>99.626930446164806</v>
      </c>
    </row>
    <row r="15" spans="1:8" x14ac:dyDescent="0.25">
      <c r="A15"/>
      <c r="B15" s="16" t="s">
        <v>172</v>
      </c>
      <c r="C15" s="73">
        <v>952380.7</v>
      </c>
      <c r="D15" s="73">
        <v>1154641</v>
      </c>
      <c r="E15" s="76">
        <v>1159706</v>
      </c>
      <c r="F15" s="74">
        <v>1155379.49</v>
      </c>
      <c r="G15" s="70">
        <f t="shared" si="0"/>
        <v>121.31487859844283</v>
      </c>
      <c r="H15" s="70">
        <f t="shared" si="1"/>
        <v>99.626930446164806</v>
      </c>
    </row>
    <row r="16" spans="1:8" x14ac:dyDescent="0.25">
      <c r="A16"/>
      <c r="B16" s="8" t="s">
        <v>173</v>
      </c>
      <c r="C16" s="75">
        <f>C17</f>
        <v>1012.81</v>
      </c>
      <c r="D16" s="75">
        <f>D17</f>
        <v>664</v>
      </c>
      <c r="E16" s="75">
        <f>E17</f>
        <v>664</v>
      </c>
      <c r="F16" s="75">
        <f>F17</f>
        <v>498.28</v>
      </c>
      <c r="G16" s="72">
        <f t="shared" si="0"/>
        <v>49.197776483249577</v>
      </c>
      <c r="H16" s="72">
        <f t="shared" si="1"/>
        <v>75.0421686746988</v>
      </c>
    </row>
    <row r="17" spans="1:8" x14ac:dyDescent="0.25">
      <c r="A17"/>
      <c r="B17" s="16" t="s">
        <v>174</v>
      </c>
      <c r="C17" s="73">
        <v>1012.81</v>
      </c>
      <c r="D17" s="73">
        <v>664</v>
      </c>
      <c r="E17" s="76">
        <v>664</v>
      </c>
      <c r="F17" s="74">
        <v>498.28</v>
      </c>
      <c r="G17" s="70">
        <f t="shared" si="0"/>
        <v>49.197776483249577</v>
      </c>
      <c r="H17" s="70">
        <f t="shared" si="1"/>
        <v>75.0421686746988</v>
      </c>
    </row>
    <row r="18" spans="1:8" x14ac:dyDescent="0.25">
      <c r="A18"/>
      <c r="B18" s="8" t="s">
        <v>175</v>
      </c>
      <c r="C18" s="75">
        <f>C19</f>
        <v>3084.15</v>
      </c>
      <c r="D18" s="75">
        <f>D19</f>
        <v>8099.41</v>
      </c>
      <c r="E18" s="75">
        <f>E19</f>
        <v>8100</v>
      </c>
      <c r="F18" s="75">
        <f>F19</f>
        <v>8099.41</v>
      </c>
      <c r="G18" s="72">
        <f t="shared" si="0"/>
        <v>262.61401034320636</v>
      </c>
      <c r="H18" s="72">
        <f t="shared" si="1"/>
        <v>99.992716049382722</v>
      </c>
    </row>
    <row r="19" spans="1:8" x14ac:dyDescent="0.25">
      <c r="A19"/>
      <c r="B19" s="16" t="s">
        <v>176</v>
      </c>
      <c r="C19" s="73">
        <v>3084.15</v>
      </c>
      <c r="D19" s="73">
        <v>8099.41</v>
      </c>
      <c r="E19" s="76">
        <v>8100</v>
      </c>
      <c r="F19" s="74">
        <v>8099.41</v>
      </c>
      <c r="G19" s="70">
        <f t="shared" si="0"/>
        <v>262.61401034320636</v>
      </c>
      <c r="H19" s="70">
        <f t="shared" si="1"/>
        <v>99.992716049382722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40" sqref="D40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17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956477.66</v>
      </c>
      <c r="D6" s="75">
        <f t="shared" si="0"/>
        <v>1163404.4099999999</v>
      </c>
      <c r="E6" s="75">
        <f t="shared" si="0"/>
        <v>1168470</v>
      </c>
      <c r="F6" s="75">
        <f t="shared" si="0"/>
        <v>1163977.18</v>
      </c>
      <c r="G6" s="70">
        <f>(F6*100)/C6</f>
        <v>121.69413136110256</v>
      </c>
      <c r="H6" s="70">
        <f>(F6*100)/E6</f>
        <v>99.615495476991285</v>
      </c>
    </row>
    <row r="7" spans="2:8" x14ac:dyDescent="0.25">
      <c r="B7" s="8" t="s">
        <v>177</v>
      </c>
      <c r="C7" s="75">
        <f t="shared" si="0"/>
        <v>956477.66</v>
      </c>
      <c r="D7" s="75">
        <f t="shared" si="0"/>
        <v>1163404.4099999999</v>
      </c>
      <c r="E7" s="75">
        <f t="shared" si="0"/>
        <v>1168470</v>
      </c>
      <c r="F7" s="75">
        <f t="shared" si="0"/>
        <v>1163977.18</v>
      </c>
      <c r="G7" s="70">
        <f>(F7*100)/C7</f>
        <v>121.69413136110256</v>
      </c>
      <c r="H7" s="70">
        <f>(F7*100)/E7</f>
        <v>99.615495476991285</v>
      </c>
    </row>
    <row r="8" spans="2:8" x14ac:dyDescent="0.25">
      <c r="B8" s="11" t="s">
        <v>178</v>
      </c>
      <c r="C8" s="73">
        <v>956477.66</v>
      </c>
      <c r="D8" s="73">
        <v>1163404.4099999999</v>
      </c>
      <c r="E8" s="73">
        <v>1168470</v>
      </c>
      <c r="F8" s="74">
        <v>1163977.18</v>
      </c>
      <c r="G8" s="70">
        <f>(F8*100)/C8</f>
        <v>121.69413136110256</v>
      </c>
      <c r="H8" s="70">
        <f>(F8*100)/E8</f>
        <v>99.615495476991285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G9" sqref="G9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8" t="s">
        <v>25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5.75" customHeight="1" x14ac:dyDescent="0.25">
      <c r="B5" s="108" t="s">
        <v>18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0" t="s">
        <v>3</v>
      </c>
      <c r="C7" s="121"/>
      <c r="D7" s="121"/>
      <c r="E7" s="121"/>
      <c r="F7" s="122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20">
        <v>1</v>
      </c>
      <c r="C8" s="121"/>
      <c r="D8" s="121"/>
      <c r="E8" s="121"/>
      <c r="F8" s="122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19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939"/>
  <sheetViews>
    <sheetView zoomScaleNormal="100" workbookViewId="0">
      <selection activeCell="I21" sqref="I2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8" width="9.140625" style="40"/>
    <col min="9" max="10" width="11.28515625" style="40" bestFit="1" customWidth="1"/>
    <col min="11" max="252" width="9.140625" style="40"/>
    <col min="253" max="253" width="11" style="40" customWidth="1"/>
    <col min="254" max="254" width="51.5703125" style="40" customWidth="1"/>
    <col min="255" max="255" width="20.28515625" style="40" customWidth="1"/>
    <col min="256" max="508" width="9.140625" style="40"/>
    <col min="509" max="509" width="11" style="40" customWidth="1"/>
    <col min="510" max="510" width="51.5703125" style="40" customWidth="1"/>
    <col min="511" max="511" width="20.28515625" style="40" customWidth="1"/>
    <col min="512" max="764" width="9.140625" style="40"/>
    <col min="765" max="765" width="11" style="40" customWidth="1"/>
    <col min="766" max="766" width="51.5703125" style="40" customWidth="1"/>
    <col min="767" max="767" width="20.28515625" style="40" customWidth="1"/>
    <col min="768" max="1020" width="9.140625" style="40"/>
    <col min="1021" max="1021" width="11" style="40" customWidth="1"/>
    <col min="1022" max="1022" width="51.5703125" style="40" customWidth="1"/>
    <col min="1023" max="1023" width="20.28515625" style="40" customWidth="1"/>
    <col min="1024" max="1276" width="9.140625" style="40"/>
    <col min="1277" max="1277" width="11" style="40" customWidth="1"/>
    <col min="1278" max="1278" width="51.5703125" style="40" customWidth="1"/>
    <col min="1279" max="1279" width="20.28515625" style="40" customWidth="1"/>
    <col min="1280" max="1532" width="9.140625" style="40"/>
    <col min="1533" max="1533" width="11" style="40" customWidth="1"/>
    <col min="1534" max="1534" width="51.5703125" style="40" customWidth="1"/>
    <col min="1535" max="1535" width="20.28515625" style="40" customWidth="1"/>
    <col min="1536" max="1788" width="9.140625" style="40"/>
    <col min="1789" max="1789" width="11" style="40" customWidth="1"/>
    <col min="1790" max="1790" width="51.5703125" style="40" customWidth="1"/>
    <col min="1791" max="1791" width="20.28515625" style="40" customWidth="1"/>
    <col min="1792" max="2044" width="9.140625" style="40"/>
    <col min="2045" max="2045" width="11" style="40" customWidth="1"/>
    <col min="2046" max="2046" width="51.5703125" style="40" customWidth="1"/>
    <col min="2047" max="2047" width="20.28515625" style="40" customWidth="1"/>
    <col min="2048" max="2300" width="9.140625" style="40"/>
    <col min="2301" max="2301" width="11" style="40" customWidth="1"/>
    <col min="2302" max="2302" width="51.5703125" style="40" customWidth="1"/>
    <col min="2303" max="2303" width="20.28515625" style="40" customWidth="1"/>
    <col min="2304" max="2556" width="9.140625" style="40"/>
    <col min="2557" max="2557" width="11" style="40" customWidth="1"/>
    <col min="2558" max="2558" width="51.5703125" style="40" customWidth="1"/>
    <col min="2559" max="2559" width="20.28515625" style="40" customWidth="1"/>
    <col min="2560" max="2812" width="9.140625" style="40"/>
    <col min="2813" max="2813" width="11" style="40" customWidth="1"/>
    <col min="2814" max="2814" width="51.5703125" style="40" customWidth="1"/>
    <col min="2815" max="2815" width="20.28515625" style="40" customWidth="1"/>
    <col min="2816" max="3068" width="9.140625" style="40"/>
    <col min="3069" max="3069" width="11" style="40" customWidth="1"/>
    <col min="3070" max="3070" width="51.5703125" style="40" customWidth="1"/>
    <col min="3071" max="3071" width="20.28515625" style="40" customWidth="1"/>
    <col min="3072" max="3324" width="9.140625" style="40"/>
    <col min="3325" max="3325" width="11" style="40" customWidth="1"/>
    <col min="3326" max="3326" width="51.5703125" style="40" customWidth="1"/>
    <col min="3327" max="3327" width="20.28515625" style="40" customWidth="1"/>
    <col min="3328" max="3580" width="9.140625" style="40"/>
    <col min="3581" max="3581" width="11" style="40" customWidth="1"/>
    <col min="3582" max="3582" width="51.5703125" style="40" customWidth="1"/>
    <col min="3583" max="3583" width="20.28515625" style="40" customWidth="1"/>
    <col min="3584" max="3836" width="9.140625" style="40"/>
    <col min="3837" max="3837" width="11" style="40" customWidth="1"/>
    <col min="3838" max="3838" width="51.5703125" style="40" customWidth="1"/>
    <col min="3839" max="3839" width="20.28515625" style="40" customWidth="1"/>
    <col min="3840" max="4092" width="9.140625" style="40"/>
    <col min="4093" max="4093" width="11" style="40" customWidth="1"/>
    <col min="4094" max="4094" width="51.5703125" style="40" customWidth="1"/>
    <col min="4095" max="4095" width="20.28515625" style="40" customWidth="1"/>
    <col min="4096" max="4348" width="9.140625" style="40"/>
    <col min="4349" max="4349" width="11" style="40" customWidth="1"/>
    <col min="4350" max="4350" width="51.5703125" style="40" customWidth="1"/>
    <col min="4351" max="4351" width="20.28515625" style="40" customWidth="1"/>
    <col min="4352" max="4604" width="9.140625" style="40"/>
    <col min="4605" max="4605" width="11" style="40" customWidth="1"/>
    <col min="4606" max="4606" width="51.5703125" style="40" customWidth="1"/>
    <col min="4607" max="4607" width="20.28515625" style="40" customWidth="1"/>
    <col min="4608" max="4860" width="9.140625" style="40"/>
    <col min="4861" max="4861" width="11" style="40" customWidth="1"/>
    <col min="4862" max="4862" width="51.5703125" style="40" customWidth="1"/>
    <col min="4863" max="4863" width="20.28515625" style="40" customWidth="1"/>
    <col min="4864" max="5116" width="9.140625" style="40"/>
    <col min="5117" max="5117" width="11" style="40" customWidth="1"/>
    <col min="5118" max="5118" width="51.5703125" style="40" customWidth="1"/>
    <col min="5119" max="5119" width="20.28515625" style="40" customWidth="1"/>
    <col min="5120" max="5372" width="9.140625" style="40"/>
    <col min="5373" max="5373" width="11" style="40" customWidth="1"/>
    <col min="5374" max="5374" width="51.5703125" style="40" customWidth="1"/>
    <col min="5375" max="5375" width="20.28515625" style="40" customWidth="1"/>
    <col min="5376" max="5628" width="9.140625" style="40"/>
    <col min="5629" max="5629" width="11" style="40" customWidth="1"/>
    <col min="5630" max="5630" width="51.5703125" style="40" customWidth="1"/>
    <col min="5631" max="5631" width="20.28515625" style="40" customWidth="1"/>
    <col min="5632" max="5884" width="9.140625" style="40"/>
    <col min="5885" max="5885" width="11" style="40" customWidth="1"/>
    <col min="5886" max="5886" width="51.5703125" style="40" customWidth="1"/>
    <col min="5887" max="5887" width="20.28515625" style="40" customWidth="1"/>
    <col min="5888" max="6140" width="9.140625" style="40"/>
    <col min="6141" max="6141" width="11" style="40" customWidth="1"/>
    <col min="6142" max="6142" width="51.5703125" style="40" customWidth="1"/>
    <col min="6143" max="6143" width="20.28515625" style="40" customWidth="1"/>
    <col min="6144" max="6396" width="9.140625" style="40"/>
    <col min="6397" max="6397" width="11" style="40" customWidth="1"/>
    <col min="6398" max="6398" width="51.5703125" style="40" customWidth="1"/>
    <col min="6399" max="6399" width="20.28515625" style="40" customWidth="1"/>
    <col min="6400" max="6652" width="9.140625" style="40"/>
    <col min="6653" max="6653" width="11" style="40" customWidth="1"/>
    <col min="6654" max="6654" width="51.5703125" style="40" customWidth="1"/>
    <col min="6655" max="6655" width="20.28515625" style="40" customWidth="1"/>
    <col min="6656" max="6908" width="9.140625" style="40"/>
    <col min="6909" max="6909" width="11" style="40" customWidth="1"/>
    <col min="6910" max="6910" width="51.5703125" style="40" customWidth="1"/>
    <col min="6911" max="6911" width="20.28515625" style="40" customWidth="1"/>
    <col min="6912" max="7164" width="9.140625" style="40"/>
    <col min="7165" max="7165" width="11" style="40" customWidth="1"/>
    <col min="7166" max="7166" width="51.5703125" style="40" customWidth="1"/>
    <col min="7167" max="7167" width="20.28515625" style="40" customWidth="1"/>
    <col min="7168" max="7420" width="9.140625" style="40"/>
    <col min="7421" max="7421" width="11" style="40" customWidth="1"/>
    <col min="7422" max="7422" width="51.5703125" style="40" customWidth="1"/>
    <col min="7423" max="7423" width="20.28515625" style="40" customWidth="1"/>
    <col min="7424" max="7676" width="9.140625" style="40"/>
    <col min="7677" max="7677" width="11" style="40" customWidth="1"/>
    <col min="7678" max="7678" width="51.5703125" style="40" customWidth="1"/>
    <col min="7679" max="7679" width="20.28515625" style="40" customWidth="1"/>
    <col min="7680" max="7932" width="9.140625" style="40"/>
    <col min="7933" max="7933" width="11" style="40" customWidth="1"/>
    <col min="7934" max="7934" width="51.5703125" style="40" customWidth="1"/>
    <col min="7935" max="7935" width="20.28515625" style="40" customWidth="1"/>
    <col min="7936" max="8188" width="9.140625" style="40"/>
    <col min="8189" max="8189" width="11" style="40" customWidth="1"/>
    <col min="8190" max="8190" width="51.5703125" style="40" customWidth="1"/>
    <col min="8191" max="8191" width="20.28515625" style="40" customWidth="1"/>
    <col min="8192" max="8444" width="9.140625" style="40"/>
    <col min="8445" max="8445" width="11" style="40" customWidth="1"/>
    <col min="8446" max="8446" width="51.5703125" style="40" customWidth="1"/>
    <col min="8447" max="8447" width="20.28515625" style="40" customWidth="1"/>
    <col min="8448" max="8700" width="9.140625" style="40"/>
    <col min="8701" max="8701" width="11" style="40" customWidth="1"/>
    <col min="8702" max="8702" width="51.5703125" style="40" customWidth="1"/>
    <col min="8703" max="8703" width="20.28515625" style="40" customWidth="1"/>
    <col min="8704" max="8956" width="9.140625" style="40"/>
    <col min="8957" max="8957" width="11" style="40" customWidth="1"/>
    <col min="8958" max="8958" width="51.5703125" style="40" customWidth="1"/>
    <col min="8959" max="8959" width="20.28515625" style="40" customWidth="1"/>
    <col min="8960" max="9212" width="9.140625" style="40"/>
    <col min="9213" max="9213" width="11" style="40" customWidth="1"/>
    <col min="9214" max="9214" width="51.5703125" style="40" customWidth="1"/>
    <col min="9215" max="9215" width="20.28515625" style="40" customWidth="1"/>
    <col min="9216" max="9468" width="9.140625" style="40"/>
    <col min="9469" max="9469" width="11" style="40" customWidth="1"/>
    <col min="9470" max="9470" width="51.5703125" style="40" customWidth="1"/>
    <col min="9471" max="9471" width="20.28515625" style="40" customWidth="1"/>
    <col min="9472" max="9724" width="9.140625" style="40"/>
    <col min="9725" max="9725" width="11" style="40" customWidth="1"/>
    <col min="9726" max="9726" width="51.5703125" style="40" customWidth="1"/>
    <col min="9727" max="9727" width="20.28515625" style="40" customWidth="1"/>
    <col min="9728" max="9980" width="9.140625" style="40"/>
    <col min="9981" max="9981" width="11" style="40" customWidth="1"/>
    <col min="9982" max="9982" width="51.5703125" style="40" customWidth="1"/>
    <col min="9983" max="9983" width="20.28515625" style="40" customWidth="1"/>
    <col min="9984" max="10236" width="9.140625" style="40"/>
    <col min="10237" max="10237" width="11" style="40" customWidth="1"/>
    <col min="10238" max="10238" width="51.5703125" style="40" customWidth="1"/>
    <col min="10239" max="10239" width="20.28515625" style="40" customWidth="1"/>
    <col min="10240" max="10492" width="9.140625" style="40"/>
    <col min="10493" max="10493" width="11" style="40" customWidth="1"/>
    <col min="10494" max="10494" width="51.5703125" style="40" customWidth="1"/>
    <col min="10495" max="10495" width="20.28515625" style="40" customWidth="1"/>
    <col min="10496" max="10748" width="9.140625" style="40"/>
    <col min="10749" max="10749" width="11" style="40" customWidth="1"/>
    <col min="10750" max="10750" width="51.5703125" style="40" customWidth="1"/>
    <col min="10751" max="10751" width="20.28515625" style="40" customWidth="1"/>
    <col min="10752" max="11004" width="9.140625" style="40"/>
    <col min="11005" max="11005" width="11" style="40" customWidth="1"/>
    <col min="11006" max="11006" width="51.5703125" style="40" customWidth="1"/>
    <col min="11007" max="11007" width="20.28515625" style="40" customWidth="1"/>
    <col min="11008" max="11260" width="9.140625" style="40"/>
    <col min="11261" max="11261" width="11" style="40" customWidth="1"/>
    <col min="11262" max="11262" width="51.5703125" style="40" customWidth="1"/>
    <col min="11263" max="11263" width="20.28515625" style="40" customWidth="1"/>
    <col min="11264" max="11516" width="9.140625" style="40"/>
    <col min="11517" max="11517" width="11" style="40" customWidth="1"/>
    <col min="11518" max="11518" width="51.5703125" style="40" customWidth="1"/>
    <col min="11519" max="11519" width="20.28515625" style="40" customWidth="1"/>
    <col min="11520" max="11772" width="9.140625" style="40"/>
    <col min="11773" max="11773" width="11" style="40" customWidth="1"/>
    <col min="11774" max="11774" width="51.5703125" style="40" customWidth="1"/>
    <col min="11775" max="11775" width="20.28515625" style="40" customWidth="1"/>
    <col min="11776" max="12028" width="9.140625" style="40"/>
    <col min="12029" max="12029" width="11" style="40" customWidth="1"/>
    <col min="12030" max="12030" width="51.5703125" style="40" customWidth="1"/>
    <col min="12031" max="12031" width="20.28515625" style="40" customWidth="1"/>
    <col min="12032" max="12284" width="9.140625" style="40"/>
    <col min="12285" max="12285" width="11" style="40" customWidth="1"/>
    <col min="12286" max="12286" width="51.5703125" style="40" customWidth="1"/>
    <col min="12287" max="12287" width="20.28515625" style="40" customWidth="1"/>
    <col min="12288" max="12540" width="9.140625" style="40"/>
    <col min="12541" max="12541" width="11" style="40" customWidth="1"/>
    <col min="12542" max="12542" width="51.5703125" style="40" customWidth="1"/>
    <col min="12543" max="12543" width="20.28515625" style="40" customWidth="1"/>
    <col min="12544" max="12796" width="9.140625" style="40"/>
    <col min="12797" max="12797" width="11" style="40" customWidth="1"/>
    <col min="12798" max="12798" width="51.5703125" style="40" customWidth="1"/>
    <col min="12799" max="12799" width="20.28515625" style="40" customWidth="1"/>
    <col min="12800" max="13052" width="9.140625" style="40"/>
    <col min="13053" max="13053" width="11" style="40" customWidth="1"/>
    <col min="13054" max="13054" width="51.5703125" style="40" customWidth="1"/>
    <col min="13055" max="13055" width="20.28515625" style="40" customWidth="1"/>
    <col min="13056" max="13308" width="9.140625" style="40"/>
    <col min="13309" max="13309" width="11" style="40" customWidth="1"/>
    <col min="13310" max="13310" width="51.5703125" style="40" customWidth="1"/>
    <col min="13311" max="13311" width="20.28515625" style="40" customWidth="1"/>
    <col min="13312" max="13564" width="9.140625" style="40"/>
    <col min="13565" max="13565" width="11" style="40" customWidth="1"/>
    <col min="13566" max="13566" width="51.5703125" style="40" customWidth="1"/>
    <col min="13567" max="13567" width="20.28515625" style="40" customWidth="1"/>
    <col min="13568" max="13820" width="9.140625" style="40"/>
    <col min="13821" max="13821" width="11" style="40" customWidth="1"/>
    <col min="13822" max="13822" width="51.5703125" style="40" customWidth="1"/>
    <col min="13823" max="13823" width="20.28515625" style="40" customWidth="1"/>
    <col min="13824" max="14076" width="9.140625" style="40"/>
    <col min="14077" max="14077" width="11" style="40" customWidth="1"/>
    <col min="14078" max="14078" width="51.5703125" style="40" customWidth="1"/>
    <col min="14079" max="14079" width="20.28515625" style="40" customWidth="1"/>
    <col min="14080" max="14332" width="9.140625" style="40"/>
    <col min="14333" max="14333" width="11" style="40" customWidth="1"/>
    <col min="14334" max="14334" width="51.5703125" style="40" customWidth="1"/>
    <col min="14335" max="14335" width="20.28515625" style="40" customWidth="1"/>
    <col min="14336" max="14588" width="9.140625" style="40"/>
    <col min="14589" max="14589" width="11" style="40" customWidth="1"/>
    <col min="14590" max="14590" width="51.5703125" style="40" customWidth="1"/>
    <col min="14591" max="14591" width="20.28515625" style="40" customWidth="1"/>
    <col min="14592" max="14844" width="9.140625" style="40"/>
    <col min="14845" max="14845" width="11" style="40" customWidth="1"/>
    <col min="14846" max="14846" width="51.5703125" style="40" customWidth="1"/>
    <col min="14847" max="14847" width="20.28515625" style="40" customWidth="1"/>
    <col min="14848" max="15100" width="9.140625" style="40"/>
    <col min="15101" max="15101" width="11" style="40" customWidth="1"/>
    <col min="15102" max="15102" width="51.5703125" style="40" customWidth="1"/>
    <col min="15103" max="15103" width="20.28515625" style="40" customWidth="1"/>
    <col min="15104" max="15356" width="9.140625" style="40"/>
    <col min="15357" max="15357" width="11" style="40" customWidth="1"/>
    <col min="15358" max="15358" width="51.5703125" style="40" customWidth="1"/>
    <col min="15359" max="15359" width="20.28515625" style="40" customWidth="1"/>
    <col min="15360" max="15612" width="9.140625" style="40"/>
    <col min="15613" max="15613" width="11" style="40" customWidth="1"/>
    <col min="15614" max="15614" width="51.5703125" style="40" customWidth="1"/>
    <col min="15615" max="15615" width="20.28515625" style="40" customWidth="1"/>
    <col min="15616" max="15868" width="9.140625" style="40"/>
    <col min="15869" max="15869" width="11" style="40" customWidth="1"/>
    <col min="15870" max="15870" width="51.5703125" style="40" customWidth="1"/>
    <col min="15871" max="15871" width="20.28515625" style="40" customWidth="1"/>
    <col min="15872" max="16124" width="9.140625" style="40"/>
    <col min="16125" max="16125" width="11" style="40" customWidth="1"/>
    <col min="16126" max="16126" width="51.5703125" style="40" customWidth="1"/>
    <col min="16127" max="16127" width="20.28515625" style="40" customWidth="1"/>
    <col min="16128" max="16384" width="9.140625" style="40"/>
  </cols>
  <sheetData>
    <row r="1" spans="1:9" ht="19.5" customHeight="1" x14ac:dyDescent="0.2">
      <c r="A1" s="37" t="s">
        <v>34</v>
      </c>
      <c r="B1" s="38" t="s">
        <v>179</v>
      </c>
      <c r="C1" s="39"/>
    </row>
    <row r="2" spans="1:9" ht="15" customHeight="1" x14ac:dyDescent="0.2">
      <c r="A2" s="41" t="s">
        <v>35</v>
      </c>
      <c r="B2" s="42" t="s">
        <v>180</v>
      </c>
      <c r="C2" s="39"/>
    </row>
    <row r="3" spans="1:9" s="39" customFormat="1" ht="43.5" customHeight="1" x14ac:dyDescent="0.2">
      <c r="A3" s="43" t="s">
        <v>36</v>
      </c>
      <c r="B3" s="37" t="s">
        <v>192</v>
      </c>
      <c r="C3" s="39" t="s">
        <v>191</v>
      </c>
    </row>
    <row r="4" spans="1:9" s="39" customFormat="1" x14ac:dyDescent="0.2">
      <c r="A4" s="43" t="s">
        <v>37</v>
      </c>
      <c r="B4" s="44"/>
    </row>
    <row r="5" spans="1:9" s="39" customFormat="1" x14ac:dyDescent="0.2">
      <c r="A5" s="45"/>
      <c r="B5" s="46"/>
    </row>
    <row r="6" spans="1:9" s="39" customFormat="1" x14ac:dyDescent="0.2">
      <c r="A6" s="45" t="s">
        <v>38</v>
      </c>
      <c r="B6" s="46"/>
    </row>
    <row r="7" spans="1:9" x14ac:dyDescent="0.2">
      <c r="A7" s="47" t="s">
        <v>181</v>
      </c>
      <c r="B7" s="46"/>
      <c r="C7" s="77">
        <f>C12</f>
        <v>1154641</v>
      </c>
      <c r="D7" s="77">
        <f>D12</f>
        <v>1159706</v>
      </c>
      <c r="E7" s="77">
        <f>E12</f>
        <v>1155379.49</v>
      </c>
      <c r="F7" s="77">
        <f>(E7*100)/D7</f>
        <v>99.626930446164806</v>
      </c>
    </row>
    <row r="8" spans="1:9" x14ac:dyDescent="0.2">
      <c r="A8" s="47" t="s">
        <v>79</v>
      </c>
      <c r="B8" s="46"/>
      <c r="C8" s="77">
        <f>C66</f>
        <v>664</v>
      </c>
      <c r="D8" s="77">
        <f>D66</f>
        <v>664</v>
      </c>
      <c r="E8" s="77">
        <f>E66</f>
        <v>498.28</v>
      </c>
      <c r="F8" s="77">
        <f>(E8*100)/D8</f>
        <v>75.0421686746988</v>
      </c>
    </row>
    <row r="9" spans="1:9" x14ac:dyDescent="0.2">
      <c r="A9" s="47" t="s">
        <v>182</v>
      </c>
      <c r="B9" s="46"/>
      <c r="C9" s="77">
        <f>C75</f>
        <v>8099.41</v>
      </c>
      <c r="D9" s="77">
        <f>D75</f>
        <v>8100</v>
      </c>
      <c r="E9" s="77">
        <f>E75</f>
        <v>8099.41</v>
      </c>
      <c r="F9" s="77">
        <f>(E9*100)/D9</f>
        <v>99.992716049382722</v>
      </c>
    </row>
    <row r="10" spans="1:9" s="57" customFormat="1" x14ac:dyDescent="0.2">
      <c r="B10" s="57" t="s">
        <v>193</v>
      </c>
      <c r="C10" s="94">
        <f>SUM(C7:C9)</f>
        <v>1163404.4099999999</v>
      </c>
      <c r="D10" s="94">
        <f>SUM(D7:D9)</f>
        <v>1168470</v>
      </c>
      <c r="E10" s="94">
        <f>SUM(E7:E9)</f>
        <v>1163977.18</v>
      </c>
      <c r="I10" s="95"/>
    </row>
    <row r="11" spans="1:9" ht="38.25" x14ac:dyDescent="0.2">
      <c r="A11" s="47" t="s">
        <v>183</v>
      </c>
      <c r="B11" s="47" t="s">
        <v>184</v>
      </c>
      <c r="C11" s="47" t="s">
        <v>47</v>
      </c>
      <c r="D11" s="47" t="s">
        <v>185</v>
      </c>
      <c r="E11" s="47" t="s">
        <v>186</v>
      </c>
      <c r="F11" s="47" t="s">
        <v>187</v>
      </c>
    </row>
    <row r="12" spans="1:9" x14ac:dyDescent="0.2">
      <c r="A12" s="48" t="s">
        <v>181</v>
      </c>
      <c r="B12" s="48" t="s">
        <v>188</v>
      </c>
      <c r="C12" s="78">
        <f>C13+C55</f>
        <v>1154641</v>
      </c>
      <c r="D12" s="78">
        <f>D13+D55</f>
        <v>1159706</v>
      </c>
      <c r="E12" s="78">
        <f>E13+E55</f>
        <v>1155379.49</v>
      </c>
      <c r="F12" s="79">
        <f>(E12*100)/D12</f>
        <v>99.626930446164806</v>
      </c>
    </row>
    <row r="13" spans="1:9" x14ac:dyDescent="0.2">
      <c r="A13" s="49" t="s">
        <v>77</v>
      </c>
      <c r="B13" s="50" t="s">
        <v>78</v>
      </c>
      <c r="C13" s="80">
        <f>C14+C23+C49</f>
        <v>1142869</v>
      </c>
      <c r="D13" s="80">
        <f>D14+D23+D49</f>
        <v>1149995</v>
      </c>
      <c r="E13" s="80">
        <f>E14+E23+E49</f>
        <v>1145668.6299999999</v>
      </c>
      <c r="F13" s="81">
        <f>(E13*100)/D13</f>
        <v>99.623792277357708</v>
      </c>
    </row>
    <row r="14" spans="1:9" x14ac:dyDescent="0.2">
      <c r="A14" s="51" t="s">
        <v>79</v>
      </c>
      <c r="B14" s="52" t="s">
        <v>80</v>
      </c>
      <c r="C14" s="82">
        <f>C15+C18+C20</f>
        <v>804656</v>
      </c>
      <c r="D14" s="82">
        <f>D15+D18+D20</f>
        <v>799307</v>
      </c>
      <c r="E14" s="82">
        <f>E15+E18+E20</f>
        <v>799120.84</v>
      </c>
      <c r="F14" s="81">
        <f>(E14*100)/D14</f>
        <v>99.976709824885802</v>
      </c>
    </row>
    <row r="15" spans="1:9" x14ac:dyDescent="0.2">
      <c r="A15" s="53" t="s">
        <v>81</v>
      </c>
      <c r="B15" s="54" t="s">
        <v>82</v>
      </c>
      <c r="C15" s="83">
        <f>C16+C17</f>
        <v>660711</v>
      </c>
      <c r="D15" s="83">
        <f>D16+D17</f>
        <v>658811</v>
      </c>
      <c r="E15" s="83">
        <f>E16+E17</f>
        <v>658696.36</v>
      </c>
      <c r="F15" s="83">
        <f>(E15*100)/D15</f>
        <v>99.982598954783697</v>
      </c>
    </row>
    <row r="16" spans="1:9" x14ac:dyDescent="0.2">
      <c r="A16" s="55" t="s">
        <v>83</v>
      </c>
      <c r="B16" s="56" t="s">
        <v>84</v>
      </c>
      <c r="C16" s="84">
        <v>658253</v>
      </c>
      <c r="D16" s="84">
        <v>655653</v>
      </c>
      <c r="E16" s="84">
        <v>655634.32999999996</v>
      </c>
      <c r="F16" s="84"/>
    </row>
    <row r="17" spans="1:6" x14ac:dyDescent="0.2">
      <c r="A17" s="55" t="s">
        <v>85</v>
      </c>
      <c r="B17" s="56" t="s">
        <v>86</v>
      </c>
      <c r="C17" s="84">
        <v>2458</v>
      </c>
      <c r="D17" s="84">
        <v>3158</v>
      </c>
      <c r="E17" s="84">
        <v>3062.03</v>
      </c>
      <c r="F17" s="84"/>
    </row>
    <row r="18" spans="1:6" x14ac:dyDescent="0.2">
      <c r="A18" s="53" t="s">
        <v>87</v>
      </c>
      <c r="B18" s="54" t="s">
        <v>88</v>
      </c>
      <c r="C18" s="83">
        <f>C19</f>
        <v>13272</v>
      </c>
      <c r="D18" s="83">
        <f>D19</f>
        <v>15623</v>
      </c>
      <c r="E18" s="83">
        <f>E19</f>
        <v>15622.52</v>
      </c>
      <c r="F18" s="83">
        <f>(E18*100)/D18</f>
        <v>99.996927606733664</v>
      </c>
    </row>
    <row r="19" spans="1:6" x14ac:dyDescent="0.2">
      <c r="A19" s="55" t="s">
        <v>89</v>
      </c>
      <c r="B19" s="56" t="s">
        <v>88</v>
      </c>
      <c r="C19" s="84">
        <v>13272</v>
      </c>
      <c r="D19" s="84">
        <v>15623</v>
      </c>
      <c r="E19" s="84">
        <v>15622.52</v>
      </c>
      <c r="F19" s="84"/>
    </row>
    <row r="20" spans="1:6" x14ac:dyDescent="0.2">
      <c r="A20" s="53" t="s">
        <v>90</v>
      </c>
      <c r="B20" s="54" t="s">
        <v>91</v>
      </c>
      <c r="C20" s="83">
        <f>C21+C22</f>
        <v>130673</v>
      </c>
      <c r="D20" s="83">
        <f>D21+D22</f>
        <v>124873</v>
      </c>
      <c r="E20" s="83">
        <f>E21+E22</f>
        <v>124801.96</v>
      </c>
      <c r="F20" s="83">
        <f>(E20*100)/D20</f>
        <v>99.943110199963158</v>
      </c>
    </row>
    <row r="21" spans="1:6" x14ac:dyDescent="0.2">
      <c r="A21" s="55" t="s">
        <v>92</v>
      </c>
      <c r="B21" s="56" t="s">
        <v>93</v>
      </c>
      <c r="C21" s="84">
        <v>21236</v>
      </c>
      <c r="D21" s="84">
        <v>16136</v>
      </c>
      <c r="E21" s="84">
        <v>16118.02</v>
      </c>
      <c r="F21" s="84"/>
    </row>
    <row r="22" spans="1:6" x14ac:dyDescent="0.2">
      <c r="A22" s="55" t="s">
        <v>94</v>
      </c>
      <c r="B22" s="56" t="s">
        <v>95</v>
      </c>
      <c r="C22" s="84">
        <v>109437</v>
      </c>
      <c r="D22" s="84">
        <v>108737</v>
      </c>
      <c r="E22" s="84">
        <v>108683.94</v>
      </c>
      <c r="F22" s="84"/>
    </row>
    <row r="23" spans="1:6" x14ac:dyDescent="0.2">
      <c r="A23" s="51" t="s">
        <v>96</v>
      </c>
      <c r="B23" s="52" t="s">
        <v>97</v>
      </c>
      <c r="C23" s="82">
        <f>C24+C28+C33+C43+C45</f>
        <v>322966</v>
      </c>
      <c r="D23" s="82">
        <f>D24+D28+D33+D43+D45</f>
        <v>331341</v>
      </c>
      <c r="E23" s="82">
        <f>E24+E28+E33+E43+E45</f>
        <v>331300.79000000004</v>
      </c>
      <c r="F23" s="81">
        <f>(E23*100)/D23</f>
        <v>99.987864465912779</v>
      </c>
    </row>
    <row r="24" spans="1:6" x14ac:dyDescent="0.2">
      <c r="A24" s="53" t="s">
        <v>98</v>
      </c>
      <c r="B24" s="54" t="s">
        <v>99</v>
      </c>
      <c r="C24" s="83">
        <f>C25+C26+C27</f>
        <v>24553</v>
      </c>
      <c r="D24" s="83">
        <f>D25+D26+D27</f>
        <v>25645</v>
      </c>
      <c r="E24" s="83">
        <f>E25+E26+E27</f>
        <v>25644.69</v>
      </c>
      <c r="F24" s="83">
        <f>(E24*100)/D24</f>
        <v>99.998791187365953</v>
      </c>
    </row>
    <row r="25" spans="1:6" x14ac:dyDescent="0.2">
      <c r="A25" s="55" t="s">
        <v>100</v>
      </c>
      <c r="B25" s="56" t="s">
        <v>101</v>
      </c>
      <c r="C25" s="84">
        <v>7167</v>
      </c>
      <c r="D25" s="84">
        <v>7167</v>
      </c>
      <c r="E25" s="84">
        <v>7167</v>
      </c>
      <c r="F25" s="84"/>
    </row>
    <row r="26" spans="1:6" ht="25.5" x14ac:dyDescent="0.2">
      <c r="A26" s="55" t="s">
        <v>102</v>
      </c>
      <c r="B26" s="56" t="s">
        <v>103</v>
      </c>
      <c r="C26" s="84">
        <v>16590</v>
      </c>
      <c r="D26" s="84">
        <v>18178</v>
      </c>
      <c r="E26" s="84">
        <v>18177.689999999999</v>
      </c>
      <c r="F26" s="84"/>
    </row>
    <row r="27" spans="1:6" x14ac:dyDescent="0.2">
      <c r="A27" s="55" t="s">
        <v>104</v>
      </c>
      <c r="B27" s="56" t="s">
        <v>105</v>
      </c>
      <c r="C27" s="84">
        <v>796</v>
      </c>
      <c r="D27" s="84">
        <v>300</v>
      </c>
      <c r="E27" s="84">
        <v>300</v>
      </c>
      <c r="F27" s="84"/>
    </row>
    <row r="28" spans="1:6" x14ac:dyDescent="0.2">
      <c r="A28" s="53" t="s">
        <v>106</v>
      </c>
      <c r="B28" s="54" t="s">
        <v>107</v>
      </c>
      <c r="C28" s="83">
        <f>C29+C30+C31+C32</f>
        <v>68879</v>
      </c>
      <c r="D28" s="83">
        <f>D29+D30+D31+D32</f>
        <v>55148</v>
      </c>
      <c r="E28" s="83">
        <f>E29+E30+E31+E32</f>
        <v>55147.63</v>
      </c>
      <c r="F28" s="83">
        <f>(E28*100)/D28</f>
        <v>99.999329078117071</v>
      </c>
    </row>
    <row r="29" spans="1:6" x14ac:dyDescent="0.2">
      <c r="A29" s="55" t="s">
        <v>108</v>
      </c>
      <c r="B29" s="56" t="s">
        <v>109</v>
      </c>
      <c r="C29" s="84">
        <v>12945</v>
      </c>
      <c r="D29" s="84">
        <v>12945</v>
      </c>
      <c r="E29" s="84">
        <v>12945</v>
      </c>
      <c r="F29" s="84"/>
    </row>
    <row r="30" spans="1:6" x14ac:dyDescent="0.2">
      <c r="A30" s="55" t="s">
        <v>110</v>
      </c>
      <c r="B30" s="56" t="s">
        <v>111</v>
      </c>
      <c r="C30" s="84">
        <v>54240</v>
      </c>
      <c r="D30" s="84">
        <v>41100</v>
      </c>
      <c r="E30" s="84">
        <v>41100</v>
      </c>
      <c r="F30" s="84"/>
    </row>
    <row r="31" spans="1:6" x14ac:dyDescent="0.2">
      <c r="A31" s="55" t="s">
        <v>112</v>
      </c>
      <c r="B31" s="56" t="s">
        <v>113</v>
      </c>
      <c r="C31" s="84">
        <v>1362</v>
      </c>
      <c r="D31" s="84">
        <v>1103</v>
      </c>
      <c r="E31" s="84">
        <v>1102.6300000000001</v>
      </c>
      <c r="F31" s="84"/>
    </row>
    <row r="32" spans="1:6" x14ac:dyDescent="0.2">
      <c r="A32" s="55" t="s">
        <v>114</v>
      </c>
      <c r="B32" s="56" t="s">
        <v>115</v>
      </c>
      <c r="C32" s="84">
        <v>332</v>
      </c>
      <c r="D32" s="84">
        <v>0</v>
      </c>
      <c r="E32" s="84">
        <v>0</v>
      </c>
      <c r="F32" s="84"/>
    </row>
    <row r="33" spans="1:6" x14ac:dyDescent="0.2">
      <c r="A33" s="53" t="s">
        <v>116</v>
      </c>
      <c r="B33" s="54" t="s">
        <v>117</v>
      </c>
      <c r="C33" s="83">
        <f>C34+C35+C36+C37+C38+C39+C40+C41+C42</f>
        <v>226212</v>
      </c>
      <c r="D33" s="83">
        <f>D34+D35+D36+D37+D38+D39+D40+D41+D42</f>
        <v>246817</v>
      </c>
      <c r="E33" s="83">
        <f>E34+E35+E36+E37+E38+E39+E40+E41+E42</f>
        <v>246815.01</v>
      </c>
      <c r="F33" s="83">
        <f>(E33*100)/D33</f>
        <v>99.999193734629301</v>
      </c>
    </row>
    <row r="34" spans="1:6" x14ac:dyDescent="0.2">
      <c r="A34" s="55" t="s">
        <v>118</v>
      </c>
      <c r="B34" s="56" t="s">
        <v>119</v>
      </c>
      <c r="C34" s="84">
        <v>11272</v>
      </c>
      <c r="D34" s="84">
        <v>8372</v>
      </c>
      <c r="E34" s="84">
        <v>8372</v>
      </c>
      <c r="F34" s="84"/>
    </row>
    <row r="35" spans="1:6" x14ac:dyDescent="0.2">
      <c r="A35" s="55" t="s">
        <v>120</v>
      </c>
      <c r="B35" s="56" t="s">
        <v>121</v>
      </c>
      <c r="C35" s="84">
        <v>40826</v>
      </c>
      <c r="D35" s="84">
        <v>42591</v>
      </c>
      <c r="E35" s="84">
        <v>42591</v>
      </c>
      <c r="F35" s="84"/>
    </row>
    <row r="36" spans="1:6" x14ac:dyDescent="0.2">
      <c r="A36" s="55" t="s">
        <v>122</v>
      </c>
      <c r="B36" s="56" t="s">
        <v>123</v>
      </c>
      <c r="C36" s="84">
        <v>1327</v>
      </c>
      <c r="D36" s="84">
        <v>946</v>
      </c>
      <c r="E36" s="84">
        <v>945.2</v>
      </c>
      <c r="F36" s="84"/>
    </row>
    <row r="37" spans="1:6" x14ac:dyDescent="0.2">
      <c r="A37" s="55" t="s">
        <v>124</v>
      </c>
      <c r="B37" s="56" t="s">
        <v>125</v>
      </c>
      <c r="C37" s="84">
        <v>14600</v>
      </c>
      <c r="D37" s="84">
        <v>14600</v>
      </c>
      <c r="E37" s="84">
        <v>14600</v>
      </c>
      <c r="F37" s="84"/>
    </row>
    <row r="38" spans="1:6" x14ac:dyDescent="0.2">
      <c r="A38" s="55" t="s">
        <v>126</v>
      </c>
      <c r="B38" s="56" t="s">
        <v>127</v>
      </c>
      <c r="C38" s="84">
        <v>3716</v>
      </c>
      <c r="D38" s="84">
        <v>3716</v>
      </c>
      <c r="E38" s="84">
        <v>3716</v>
      </c>
      <c r="F38" s="84"/>
    </row>
    <row r="39" spans="1:6" x14ac:dyDescent="0.2">
      <c r="A39" s="55" t="s">
        <v>128</v>
      </c>
      <c r="B39" s="56" t="s">
        <v>129</v>
      </c>
      <c r="C39" s="84">
        <v>2389</v>
      </c>
      <c r="D39" s="84">
        <v>2188</v>
      </c>
      <c r="E39" s="84">
        <v>2187.46</v>
      </c>
      <c r="F39" s="84"/>
    </row>
    <row r="40" spans="1:6" x14ac:dyDescent="0.2">
      <c r="A40" s="55" t="s">
        <v>130</v>
      </c>
      <c r="B40" s="56" t="s">
        <v>131</v>
      </c>
      <c r="C40" s="84">
        <v>129922</v>
      </c>
      <c r="D40" s="84">
        <v>153000</v>
      </c>
      <c r="E40" s="84">
        <v>153000</v>
      </c>
      <c r="F40" s="84"/>
    </row>
    <row r="41" spans="1:6" x14ac:dyDescent="0.2">
      <c r="A41" s="55" t="s">
        <v>132</v>
      </c>
      <c r="B41" s="56" t="s">
        <v>133</v>
      </c>
      <c r="C41" s="84">
        <v>80</v>
      </c>
      <c r="D41" s="84">
        <v>30</v>
      </c>
      <c r="E41" s="84">
        <v>30</v>
      </c>
      <c r="F41" s="84"/>
    </row>
    <row r="42" spans="1:6" x14ac:dyDescent="0.2">
      <c r="A42" s="55" t="s">
        <v>134</v>
      </c>
      <c r="B42" s="56" t="s">
        <v>135</v>
      </c>
      <c r="C42" s="84">
        <v>22080</v>
      </c>
      <c r="D42" s="84">
        <v>21374</v>
      </c>
      <c r="E42" s="84">
        <v>21373.35</v>
      </c>
      <c r="F42" s="84"/>
    </row>
    <row r="43" spans="1:6" x14ac:dyDescent="0.2">
      <c r="A43" s="53" t="s">
        <v>136</v>
      </c>
      <c r="B43" s="54" t="s">
        <v>137</v>
      </c>
      <c r="C43" s="83">
        <f>C44</f>
        <v>2193</v>
      </c>
      <c r="D43" s="83">
        <f>D44</f>
        <v>2621</v>
      </c>
      <c r="E43" s="83">
        <f>E44</f>
        <v>2621</v>
      </c>
      <c r="F43" s="83">
        <f>(E43*100)/D43</f>
        <v>100</v>
      </c>
    </row>
    <row r="44" spans="1:6" ht="25.5" x14ac:dyDescent="0.2">
      <c r="A44" s="55" t="s">
        <v>138</v>
      </c>
      <c r="B44" s="56" t="s">
        <v>139</v>
      </c>
      <c r="C44" s="84">
        <v>2193</v>
      </c>
      <c r="D44" s="84">
        <v>2621</v>
      </c>
      <c r="E44" s="84">
        <v>2621</v>
      </c>
      <c r="F44" s="84"/>
    </row>
    <row r="45" spans="1:6" x14ac:dyDescent="0.2">
      <c r="A45" s="53" t="s">
        <v>140</v>
      </c>
      <c r="B45" s="54" t="s">
        <v>141</v>
      </c>
      <c r="C45" s="83">
        <f>C46+C47+C48</f>
        <v>1129</v>
      </c>
      <c r="D45" s="83">
        <f>D46+D47+D48</f>
        <v>1110</v>
      </c>
      <c r="E45" s="83">
        <f>E46+E47+E48</f>
        <v>1072.46</v>
      </c>
      <c r="F45" s="83">
        <f>(E45*100)/D45</f>
        <v>96.61801801801802</v>
      </c>
    </row>
    <row r="46" spans="1:6" x14ac:dyDescent="0.2">
      <c r="A46" s="55" t="s">
        <v>142</v>
      </c>
      <c r="B46" s="56" t="s">
        <v>143</v>
      </c>
      <c r="C46" s="84">
        <v>664</v>
      </c>
      <c r="D46" s="84">
        <v>645</v>
      </c>
      <c r="E46" s="84">
        <v>638.41999999999996</v>
      </c>
      <c r="F46" s="84"/>
    </row>
    <row r="47" spans="1:6" x14ac:dyDescent="0.2">
      <c r="A47" s="55" t="s">
        <v>144</v>
      </c>
      <c r="B47" s="56" t="s">
        <v>145</v>
      </c>
      <c r="C47" s="84">
        <v>133</v>
      </c>
      <c r="D47" s="84">
        <v>133</v>
      </c>
      <c r="E47" s="84">
        <v>102.04</v>
      </c>
      <c r="F47" s="84"/>
    </row>
    <row r="48" spans="1:6" x14ac:dyDescent="0.2">
      <c r="A48" s="55" t="s">
        <v>146</v>
      </c>
      <c r="B48" s="56" t="s">
        <v>141</v>
      </c>
      <c r="C48" s="84">
        <v>332</v>
      </c>
      <c r="D48" s="84">
        <v>332</v>
      </c>
      <c r="E48" s="84">
        <v>332</v>
      </c>
      <c r="F48" s="84"/>
    </row>
    <row r="49" spans="1:6" x14ac:dyDescent="0.2">
      <c r="A49" s="51" t="s">
        <v>147</v>
      </c>
      <c r="B49" s="52" t="s">
        <v>148</v>
      </c>
      <c r="C49" s="82">
        <f>C50+C52</f>
        <v>15247</v>
      </c>
      <c r="D49" s="82">
        <f>D50+D52</f>
        <v>19347</v>
      </c>
      <c r="E49" s="82">
        <f>E50+E52</f>
        <v>15247</v>
      </c>
      <c r="F49" s="81">
        <f>(E49*100)/D49</f>
        <v>78.808083940662641</v>
      </c>
    </row>
    <row r="50" spans="1:6" x14ac:dyDescent="0.2">
      <c r="A50" s="53" t="s">
        <v>149</v>
      </c>
      <c r="B50" s="54" t="s">
        <v>150</v>
      </c>
      <c r="C50" s="83">
        <f>C51</f>
        <v>995</v>
      </c>
      <c r="D50" s="83">
        <f>D51</f>
        <v>995</v>
      </c>
      <c r="E50" s="83">
        <f>E51</f>
        <v>945</v>
      </c>
      <c r="F50" s="83">
        <f>(E50*100)/D50</f>
        <v>94.9748743718593</v>
      </c>
    </row>
    <row r="51" spans="1:6" ht="25.5" x14ac:dyDescent="0.2">
      <c r="A51" s="55" t="s">
        <v>151</v>
      </c>
      <c r="B51" s="56" t="s">
        <v>152</v>
      </c>
      <c r="C51" s="84">
        <v>995</v>
      </c>
      <c r="D51" s="84">
        <v>995</v>
      </c>
      <c r="E51" s="84">
        <v>945</v>
      </c>
      <c r="F51" s="84"/>
    </row>
    <row r="52" spans="1:6" x14ac:dyDescent="0.2">
      <c r="A52" s="53" t="s">
        <v>153</v>
      </c>
      <c r="B52" s="54" t="s">
        <v>154</v>
      </c>
      <c r="C52" s="83">
        <f>C53+C54</f>
        <v>14252</v>
      </c>
      <c r="D52" s="83">
        <f>D53+D54</f>
        <v>18352</v>
      </c>
      <c r="E52" s="83">
        <f>E53+E54</f>
        <v>14302</v>
      </c>
      <c r="F52" s="83">
        <f>(E52*100)/D52</f>
        <v>77.931560592850914</v>
      </c>
    </row>
    <row r="53" spans="1:6" x14ac:dyDescent="0.2">
      <c r="A53" s="55" t="s">
        <v>155</v>
      </c>
      <c r="B53" s="56" t="s">
        <v>156</v>
      </c>
      <c r="C53" s="84">
        <v>980</v>
      </c>
      <c r="D53" s="84">
        <v>1030</v>
      </c>
      <c r="E53" s="84">
        <v>1030</v>
      </c>
      <c r="F53" s="84"/>
    </row>
    <row r="54" spans="1:6" x14ac:dyDescent="0.2">
      <c r="A54" s="55" t="s">
        <v>157</v>
      </c>
      <c r="B54" s="56" t="s">
        <v>158</v>
      </c>
      <c r="C54" s="84">
        <v>13272</v>
      </c>
      <c r="D54" s="84">
        <v>17322</v>
      </c>
      <c r="E54" s="84">
        <v>13272</v>
      </c>
      <c r="F54" s="84"/>
    </row>
    <row r="55" spans="1:6" x14ac:dyDescent="0.2">
      <c r="A55" s="49" t="s">
        <v>159</v>
      </c>
      <c r="B55" s="50" t="s">
        <v>160</v>
      </c>
      <c r="C55" s="80">
        <f>C56</f>
        <v>11772</v>
      </c>
      <c r="D55" s="80">
        <f>D56</f>
        <v>9711</v>
      </c>
      <c r="E55" s="80">
        <f>E56</f>
        <v>9710.86</v>
      </c>
      <c r="F55" s="81">
        <f>(E55*100)/D55</f>
        <v>99.998558335907731</v>
      </c>
    </row>
    <row r="56" spans="1:6" x14ac:dyDescent="0.2">
      <c r="A56" s="51" t="s">
        <v>161</v>
      </c>
      <c r="B56" s="52" t="s">
        <v>162</v>
      </c>
      <c r="C56" s="82">
        <f>C57+C59</f>
        <v>11772</v>
      </c>
      <c r="D56" s="82">
        <f>D57+D59</f>
        <v>9711</v>
      </c>
      <c r="E56" s="82">
        <f>E57+E59</f>
        <v>9710.86</v>
      </c>
      <c r="F56" s="81">
        <f>(E56*100)/D56</f>
        <v>99.998558335907731</v>
      </c>
    </row>
    <row r="57" spans="1:6" x14ac:dyDescent="0.2">
      <c r="A57" s="53" t="s">
        <v>163</v>
      </c>
      <c r="B57" s="54" t="s">
        <v>164</v>
      </c>
      <c r="C57" s="83">
        <f>C58</f>
        <v>4738</v>
      </c>
      <c r="D57" s="83">
        <f>D58</f>
        <v>2677</v>
      </c>
      <c r="E57" s="83">
        <f>E58</f>
        <v>2676.86</v>
      </c>
      <c r="F57" s="83">
        <f>(E57*100)/D57</f>
        <v>99.994770265222257</v>
      </c>
    </row>
    <row r="58" spans="1:6" x14ac:dyDescent="0.2">
      <c r="A58" s="55" t="s">
        <v>165</v>
      </c>
      <c r="B58" s="56" t="s">
        <v>166</v>
      </c>
      <c r="C58" s="84">
        <v>4738</v>
      </c>
      <c r="D58" s="84">
        <v>2677</v>
      </c>
      <c r="E58" s="84">
        <v>2676.86</v>
      </c>
      <c r="F58" s="84"/>
    </row>
    <row r="59" spans="1:6" x14ac:dyDescent="0.2">
      <c r="A59" s="53" t="s">
        <v>167</v>
      </c>
      <c r="B59" s="54" t="s">
        <v>168</v>
      </c>
      <c r="C59" s="83">
        <f>C60</f>
        <v>7034</v>
      </c>
      <c r="D59" s="83">
        <f>D60</f>
        <v>7034</v>
      </c>
      <c r="E59" s="83">
        <f>E60</f>
        <v>7034</v>
      </c>
      <c r="F59" s="83">
        <f>(E59*100)/D59</f>
        <v>100</v>
      </c>
    </row>
    <row r="60" spans="1:6" x14ac:dyDescent="0.2">
      <c r="A60" s="55" t="s">
        <v>169</v>
      </c>
      <c r="B60" s="56" t="s">
        <v>170</v>
      </c>
      <c r="C60" s="84">
        <v>7034</v>
      </c>
      <c r="D60" s="84">
        <v>7034</v>
      </c>
      <c r="E60" s="84">
        <v>7034</v>
      </c>
      <c r="F60" s="84"/>
    </row>
    <row r="61" spans="1:6" x14ac:dyDescent="0.2">
      <c r="A61" s="49" t="s">
        <v>55</v>
      </c>
      <c r="B61" s="50" t="s">
        <v>56</v>
      </c>
      <c r="C61" s="80">
        <f t="shared" ref="C61:E62" si="0">C62</f>
        <v>1154641</v>
      </c>
      <c r="D61" s="80">
        <f t="shared" si="0"/>
        <v>1159706</v>
      </c>
      <c r="E61" s="80">
        <f t="shared" si="0"/>
        <v>1155379.49</v>
      </c>
      <c r="F61" s="81">
        <f>(E61*100)/D61</f>
        <v>99.626930446164806</v>
      </c>
    </row>
    <row r="62" spans="1:6" x14ac:dyDescent="0.2">
      <c r="A62" s="51" t="s">
        <v>69</v>
      </c>
      <c r="B62" s="52" t="s">
        <v>70</v>
      </c>
      <c r="C62" s="82">
        <f t="shared" si="0"/>
        <v>1154641</v>
      </c>
      <c r="D62" s="82">
        <f t="shared" si="0"/>
        <v>1159706</v>
      </c>
      <c r="E62" s="82">
        <f t="shared" si="0"/>
        <v>1155379.49</v>
      </c>
      <c r="F62" s="81">
        <f>(E62*100)/D62</f>
        <v>99.626930446164806</v>
      </c>
    </row>
    <row r="63" spans="1:6" ht="25.5" x14ac:dyDescent="0.2">
      <c r="A63" s="53" t="s">
        <v>71</v>
      </c>
      <c r="B63" s="54" t="s">
        <v>72</v>
      </c>
      <c r="C63" s="83">
        <f>C64+C65</f>
        <v>1154641</v>
      </c>
      <c r="D63" s="83">
        <f>D64+D65</f>
        <v>1159706</v>
      </c>
      <c r="E63" s="83">
        <f>E64+E65</f>
        <v>1155379.49</v>
      </c>
      <c r="F63" s="83">
        <f>(E63*100)/D63</f>
        <v>99.626930446164806</v>
      </c>
    </row>
    <row r="64" spans="1:6" ht="15" customHeight="1" x14ac:dyDescent="0.2">
      <c r="A64" s="55" t="s">
        <v>73</v>
      </c>
      <c r="B64" s="56" t="s">
        <v>74</v>
      </c>
      <c r="C64" s="84">
        <v>1142869</v>
      </c>
      <c r="D64" s="84">
        <v>1149995</v>
      </c>
      <c r="E64" s="84">
        <v>1145668.6299999999</v>
      </c>
      <c r="F64" s="84"/>
    </row>
    <row r="65" spans="1:6" ht="25.5" x14ac:dyDescent="0.2">
      <c r="A65" s="55" t="s">
        <v>75</v>
      </c>
      <c r="B65" s="56" t="s">
        <v>76</v>
      </c>
      <c r="C65" s="84">
        <v>11772</v>
      </c>
      <c r="D65" s="84">
        <v>9711</v>
      </c>
      <c r="E65" s="84">
        <v>9710.86</v>
      </c>
      <c r="F65" s="84"/>
    </row>
    <row r="66" spans="1:6" x14ac:dyDescent="0.2">
      <c r="A66" s="48" t="s">
        <v>79</v>
      </c>
      <c r="B66" s="48" t="s">
        <v>189</v>
      </c>
      <c r="C66" s="78">
        <f t="shared" ref="C66:E69" si="1">C67</f>
        <v>664</v>
      </c>
      <c r="D66" s="78">
        <f t="shared" si="1"/>
        <v>664</v>
      </c>
      <c r="E66" s="78">
        <f t="shared" si="1"/>
        <v>498.28</v>
      </c>
      <c r="F66" s="79">
        <f>(E66*100)/D66</f>
        <v>75.0421686746988</v>
      </c>
    </row>
    <row r="67" spans="1:6" x14ac:dyDescent="0.2">
      <c r="A67" s="49" t="s">
        <v>77</v>
      </c>
      <c r="B67" s="50" t="s">
        <v>78</v>
      </c>
      <c r="C67" s="80">
        <f t="shared" si="1"/>
        <v>664</v>
      </c>
      <c r="D67" s="80">
        <f t="shared" si="1"/>
        <v>664</v>
      </c>
      <c r="E67" s="80">
        <f t="shared" si="1"/>
        <v>498.28</v>
      </c>
      <c r="F67" s="81">
        <f>(E67*100)/D67</f>
        <v>75.0421686746988</v>
      </c>
    </row>
    <row r="68" spans="1:6" x14ac:dyDescent="0.2">
      <c r="A68" s="51" t="s">
        <v>96</v>
      </c>
      <c r="B68" s="52" t="s">
        <v>97</v>
      </c>
      <c r="C68" s="82">
        <f t="shared" si="1"/>
        <v>664</v>
      </c>
      <c r="D68" s="82">
        <f t="shared" si="1"/>
        <v>664</v>
      </c>
      <c r="E68" s="82">
        <f t="shared" si="1"/>
        <v>498.28</v>
      </c>
      <c r="F68" s="81">
        <f>(E68*100)/D68</f>
        <v>75.0421686746988</v>
      </c>
    </row>
    <row r="69" spans="1:6" x14ac:dyDescent="0.2">
      <c r="A69" s="53" t="s">
        <v>106</v>
      </c>
      <c r="B69" s="54" t="s">
        <v>107</v>
      </c>
      <c r="C69" s="83">
        <f t="shared" si="1"/>
        <v>664</v>
      </c>
      <c r="D69" s="83">
        <f t="shared" si="1"/>
        <v>664</v>
      </c>
      <c r="E69" s="83">
        <f t="shared" si="1"/>
        <v>498.28</v>
      </c>
      <c r="F69" s="83">
        <f>(E69*100)/D69</f>
        <v>75.0421686746988</v>
      </c>
    </row>
    <row r="70" spans="1:6" x14ac:dyDescent="0.2">
      <c r="A70" s="55" t="s">
        <v>108</v>
      </c>
      <c r="B70" s="56" t="s">
        <v>109</v>
      </c>
      <c r="C70" s="84">
        <v>664</v>
      </c>
      <c r="D70" s="84">
        <v>664</v>
      </c>
      <c r="E70" s="84">
        <v>498.28</v>
      </c>
      <c r="F70" s="84"/>
    </row>
    <row r="71" spans="1:6" x14ac:dyDescent="0.2">
      <c r="A71" s="49" t="s">
        <v>55</v>
      </c>
      <c r="B71" s="50" t="s">
        <v>56</v>
      </c>
      <c r="C71" s="80">
        <f t="shared" ref="C71:E73" si="2">C72</f>
        <v>0</v>
      </c>
      <c r="D71" s="80">
        <f t="shared" si="2"/>
        <v>664</v>
      </c>
      <c r="E71" s="80">
        <f t="shared" si="2"/>
        <v>498.28</v>
      </c>
      <c r="F71" s="81">
        <f>(E71*100)/D71</f>
        <v>75.0421686746988</v>
      </c>
    </row>
    <row r="72" spans="1:6" x14ac:dyDescent="0.2">
      <c r="A72" s="51" t="s">
        <v>63</v>
      </c>
      <c r="B72" s="52" t="s">
        <v>64</v>
      </c>
      <c r="C72" s="82">
        <f t="shared" si="2"/>
        <v>0</v>
      </c>
      <c r="D72" s="82">
        <f t="shared" si="2"/>
        <v>664</v>
      </c>
      <c r="E72" s="82">
        <f t="shared" si="2"/>
        <v>498.28</v>
      </c>
      <c r="F72" s="81">
        <f>(E72*100)/D72</f>
        <v>75.0421686746988</v>
      </c>
    </row>
    <row r="73" spans="1:6" x14ac:dyDescent="0.2">
      <c r="A73" s="53" t="s">
        <v>65</v>
      </c>
      <c r="B73" s="54" t="s">
        <v>66</v>
      </c>
      <c r="C73" s="83">
        <f t="shared" si="2"/>
        <v>0</v>
      </c>
      <c r="D73" s="83">
        <f t="shared" si="2"/>
        <v>664</v>
      </c>
      <c r="E73" s="83">
        <f t="shared" si="2"/>
        <v>498.28</v>
      </c>
      <c r="F73" s="83">
        <f>(E73*100)/D73</f>
        <v>75.0421686746988</v>
      </c>
    </row>
    <row r="74" spans="1:6" x14ac:dyDescent="0.2">
      <c r="A74" s="55" t="s">
        <v>67</v>
      </c>
      <c r="B74" s="56" t="s">
        <v>68</v>
      </c>
      <c r="C74" s="84">
        <v>0</v>
      </c>
      <c r="D74" s="84">
        <v>664</v>
      </c>
      <c r="E74" s="84">
        <v>498.28</v>
      </c>
      <c r="F74" s="84"/>
    </row>
    <row r="75" spans="1:6" x14ac:dyDescent="0.2">
      <c r="A75" s="48" t="s">
        <v>182</v>
      </c>
      <c r="B75" s="48" t="s">
        <v>190</v>
      </c>
      <c r="C75" s="78">
        <f t="shared" ref="C75:E78" si="3">C76</f>
        <v>8099.41</v>
      </c>
      <c r="D75" s="78">
        <f t="shared" si="3"/>
        <v>8100</v>
      </c>
      <c r="E75" s="78">
        <f t="shared" si="3"/>
        <v>8099.41</v>
      </c>
      <c r="F75" s="79">
        <f>(E75*100)/D75</f>
        <v>99.992716049382722</v>
      </c>
    </row>
    <row r="76" spans="1:6" x14ac:dyDescent="0.2">
      <c r="A76" s="49" t="s">
        <v>77</v>
      </c>
      <c r="B76" s="50" t="s">
        <v>78</v>
      </c>
      <c r="C76" s="80">
        <f t="shared" si="3"/>
        <v>8099.41</v>
      </c>
      <c r="D76" s="80">
        <f t="shared" si="3"/>
        <v>8100</v>
      </c>
      <c r="E76" s="80">
        <f t="shared" si="3"/>
        <v>8099.41</v>
      </c>
      <c r="F76" s="81">
        <f>(E76*100)/D76</f>
        <v>99.992716049382722</v>
      </c>
    </row>
    <row r="77" spans="1:6" x14ac:dyDescent="0.2">
      <c r="A77" s="51" t="s">
        <v>96</v>
      </c>
      <c r="B77" s="52" t="s">
        <v>97</v>
      </c>
      <c r="C77" s="82">
        <f t="shared" si="3"/>
        <v>8099.41</v>
      </c>
      <c r="D77" s="82">
        <f t="shared" si="3"/>
        <v>8100</v>
      </c>
      <c r="E77" s="82">
        <f t="shared" si="3"/>
        <v>8099.41</v>
      </c>
      <c r="F77" s="81">
        <f>(E77*100)/D77</f>
        <v>99.992716049382722</v>
      </c>
    </row>
    <row r="78" spans="1:6" x14ac:dyDescent="0.2">
      <c r="A78" s="53" t="s">
        <v>116</v>
      </c>
      <c r="B78" s="54" t="s">
        <v>117</v>
      </c>
      <c r="C78" s="83">
        <f t="shared" si="3"/>
        <v>8099.41</v>
      </c>
      <c r="D78" s="83">
        <f t="shared" si="3"/>
        <v>8100</v>
      </c>
      <c r="E78" s="83">
        <f t="shared" si="3"/>
        <v>8099.41</v>
      </c>
      <c r="F78" s="83">
        <f>(E78*100)/D78</f>
        <v>99.992716049382722</v>
      </c>
    </row>
    <row r="79" spans="1:6" x14ac:dyDescent="0.2">
      <c r="A79" s="55" t="s">
        <v>120</v>
      </c>
      <c r="B79" s="56" t="s">
        <v>121</v>
      </c>
      <c r="C79" s="84">
        <v>8099.41</v>
      </c>
      <c r="D79" s="84">
        <v>8100</v>
      </c>
      <c r="E79" s="84">
        <v>8099.41</v>
      </c>
      <c r="F79" s="84"/>
    </row>
    <row r="80" spans="1:6" x14ac:dyDescent="0.2">
      <c r="A80" s="49" t="s">
        <v>55</v>
      </c>
      <c r="B80" s="50" t="s">
        <v>56</v>
      </c>
      <c r="C80" s="80">
        <f t="shared" ref="C80:E82" si="4">C81</f>
        <v>8100</v>
      </c>
      <c r="D80" s="80">
        <f t="shared" si="4"/>
        <v>8100</v>
      </c>
      <c r="E80" s="80">
        <f t="shared" si="4"/>
        <v>8099.41</v>
      </c>
      <c r="F80" s="81">
        <f>(E80*100)/D80</f>
        <v>99.992716049382722</v>
      </c>
    </row>
    <row r="81" spans="1:6" x14ac:dyDescent="0.2">
      <c r="A81" s="51" t="s">
        <v>57</v>
      </c>
      <c r="B81" s="52" t="s">
        <v>58</v>
      </c>
      <c r="C81" s="82">
        <f t="shared" si="4"/>
        <v>8100</v>
      </c>
      <c r="D81" s="82">
        <f t="shared" si="4"/>
        <v>8100</v>
      </c>
      <c r="E81" s="82">
        <f t="shared" si="4"/>
        <v>8099.41</v>
      </c>
      <c r="F81" s="81">
        <f>(E81*100)/D81</f>
        <v>99.992716049382722</v>
      </c>
    </row>
    <row r="82" spans="1:6" ht="25.5" x14ac:dyDescent="0.2">
      <c r="A82" s="53" t="s">
        <v>59</v>
      </c>
      <c r="B82" s="54" t="s">
        <v>60</v>
      </c>
      <c r="C82" s="83">
        <f t="shared" si="4"/>
        <v>8100</v>
      </c>
      <c r="D82" s="83">
        <f t="shared" si="4"/>
        <v>8100</v>
      </c>
      <c r="E82" s="83">
        <f t="shared" si="4"/>
        <v>8099.41</v>
      </c>
      <c r="F82" s="83">
        <f>(E82*100)/D82</f>
        <v>99.992716049382722</v>
      </c>
    </row>
    <row r="83" spans="1:6" ht="25.5" x14ac:dyDescent="0.2">
      <c r="A83" s="55" t="s">
        <v>61</v>
      </c>
      <c r="B83" s="56" t="s">
        <v>62</v>
      </c>
      <c r="C83" s="84">
        <v>8100</v>
      </c>
      <c r="D83" s="84">
        <v>8100</v>
      </c>
      <c r="E83" s="84">
        <v>8099.41</v>
      </c>
      <c r="F83" s="84"/>
    </row>
    <row r="84" spans="1:6" s="57" customFormat="1" x14ac:dyDescent="0.2"/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pans="1:3" x14ac:dyDescent="0.2">
      <c r="A1265" s="40"/>
      <c r="B1265" s="40"/>
      <c r="C1265" s="40"/>
    </row>
    <row r="1266" spans="1:3" x14ac:dyDescent="0.2">
      <c r="A1266" s="40"/>
      <c r="B1266" s="40"/>
      <c r="C1266" s="40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Brščić Vitasović</cp:lastModifiedBy>
  <cp:lastPrinted>2024-03-26T10:40:44Z</cp:lastPrinted>
  <dcterms:created xsi:type="dcterms:W3CDTF">2022-08-12T12:51:27Z</dcterms:created>
  <dcterms:modified xsi:type="dcterms:W3CDTF">2024-03-26T12:06:16Z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