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vucak\Desktop\10985 - OPĆINSKA DRŽAVNA ODVJETNIŠTVA\"/>
    </mc:Choice>
  </mc:AlternateContent>
  <xr:revisionPtr revIDLastSave="0" documentId="13_ncr:1_{A63A7EAE-81A6-48DE-A6C7-753EB5973095}" xr6:coauthVersionLast="47" xr6:coauthVersionMax="47" xr10:uidLastSave="{00000000-0000-0000-0000-000000000000}"/>
  <bookViews>
    <workbookView xWindow="-108" yWindow="-108" windowWidth="30936" windowHeight="1689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E6" i="5"/>
  <c r="F6" i="5"/>
  <c r="C6" i="5"/>
  <c r="H11" i="3"/>
  <c r="H10" i="3" s="1"/>
  <c r="I11" i="3"/>
  <c r="I10" i="3" s="1"/>
  <c r="J11" i="3"/>
  <c r="J10" i="3" s="1"/>
  <c r="G11" i="3"/>
  <c r="N20" i="3"/>
  <c r="G12" i="1" l="1"/>
  <c r="H12" i="1"/>
  <c r="I12" i="1"/>
  <c r="J12" i="1"/>
  <c r="G15" i="1"/>
  <c r="H15" i="1"/>
  <c r="I15" i="1"/>
  <c r="J15" i="1"/>
  <c r="I16" i="1" l="1"/>
  <c r="L12" i="1"/>
  <c r="J16" i="1"/>
  <c r="K12" i="1"/>
  <c r="H16" i="1"/>
  <c r="G16" i="1"/>
  <c r="L16" i="1"/>
  <c r="L15" i="1"/>
  <c r="K15" i="1"/>
  <c r="H26" i="1"/>
  <c r="I26" i="1"/>
  <c r="I27" i="1" s="1"/>
  <c r="J26" i="1"/>
  <c r="J27" i="1" s="1"/>
  <c r="G26" i="1"/>
  <c r="K26" i="1" s="1"/>
  <c r="H23" i="1"/>
  <c r="I23" i="1"/>
  <c r="J23" i="1"/>
  <c r="L23" i="1" s="1"/>
  <c r="G23" i="1"/>
  <c r="K16" i="1" l="1"/>
  <c r="L27" i="1"/>
  <c r="L26" i="1"/>
  <c r="K23" i="1"/>
  <c r="H27" i="1"/>
  <c r="G27" i="1"/>
  <c r="K27" i="1" s="1"/>
  <c r="E92" i="15"/>
  <c r="E91" i="15" s="1"/>
  <c r="D92" i="15"/>
  <c r="D91" i="15" s="1"/>
  <c r="D90" i="15" s="1"/>
  <c r="C92" i="15"/>
  <c r="C91" i="15" s="1"/>
  <c r="C90" i="15" s="1"/>
  <c r="E88" i="15"/>
  <c r="E87" i="15" s="1"/>
  <c r="D88" i="15"/>
  <c r="D87" i="15" s="1"/>
  <c r="D86" i="15" s="1"/>
  <c r="D85" i="15" s="1"/>
  <c r="D9" i="15" s="1"/>
  <c r="C88" i="15"/>
  <c r="C87" i="15" s="1"/>
  <c r="C86" i="15" s="1"/>
  <c r="C85" i="15" s="1"/>
  <c r="C9" i="15" s="1"/>
  <c r="F83" i="15"/>
  <c r="E83" i="15"/>
  <c r="E82" i="15" s="1"/>
  <c r="D83" i="15"/>
  <c r="C83" i="15"/>
  <c r="D82" i="15"/>
  <c r="C82" i="15"/>
  <c r="D81" i="15"/>
  <c r="C81" i="15"/>
  <c r="F79" i="15"/>
  <c r="E79" i="15"/>
  <c r="E78" i="15" s="1"/>
  <c r="D79" i="15"/>
  <c r="D78" i="15" s="1"/>
  <c r="D77" i="15" s="1"/>
  <c r="C79" i="15"/>
  <c r="C78" i="15"/>
  <c r="C77" i="15"/>
  <c r="F75" i="15"/>
  <c r="E75" i="15"/>
  <c r="D75" i="15"/>
  <c r="C75" i="15"/>
  <c r="E73" i="15"/>
  <c r="F73" i="15" s="1"/>
  <c r="D73" i="15"/>
  <c r="C73" i="15"/>
  <c r="E72" i="15"/>
  <c r="E71" i="15" s="1"/>
  <c r="D72" i="15"/>
  <c r="D71" i="15" s="1"/>
  <c r="D70" i="15" s="1"/>
  <c r="D8" i="15" s="1"/>
  <c r="C72" i="15"/>
  <c r="C71" i="15" s="1"/>
  <c r="C70" i="15" s="1"/>
  <c r="C8" i="15" s="1"/>
  <c r="E67" i="15"/>
  <c r="E66" i="15" s="1"/>
  <c r="D67" i="15"/>
  <c r="D66" i="15" s="1"/>
  <c r="D65" i="15" s="1"/>
  <c r="C67" i="15"/>
  <c r="C66" i="15" s="1"/>
  <c r="C65" i="15" s="1"/>
  <c r="E63" i="15"/>
  <c r="F63" i="15" s="1"/>
  <c r="D63" i="15"/>
  <c r="D62" i="15" s="1"/>
  <c r="C63" i="15"/>
  <c r="C62" i="15" s="1"/>
  <c r="E62" i="15"/>
  <c r="E58" i="15" s="1"/>
  <c r="E60" i="15"/>
  <c r="F60" i="15" s="1"/>
  <c r="D60" i="15"/>
  <c r="C60" i="15"/>
  <c r="E59" i="15"/>
  <c r="D59" i="15"/>
  <c r="D58" i="15" s="1"/>
  <c r="C59" i="15"/>
  <c r="C58" i="15" s="1"/>
  <c r="E55" i="15"/>
  <c r="F55" i="15" s="1"/>
  <c r="D55" i="15"/>
  <c r="C55" i="15"/>
  <c r="E53" i="15"/>
  <c r="D53" i="15"/>
  <c r="D52" i="15" s="1"/>
  <c r="C53" i="15"/>
  <c r="C52" i="15" s="1"/>
  <c r="E52" i="15"/>
  <c r="F52" i="15" s="1"/>
  <c r="E46" i="15"/>
  <c r="F46" i="15" s="1"/>
  <c r="D46" i="15"/>
  <c r="C46" i="15"/>
  <c r="E44" i="15"/>
  <c r="D44" i="15"/>
  <c r="F44" i="15" s="1"/>
  <c r="C44" i="15"/>
  <c r="E34" i="15"/>
  <c r="F34" i="15" s="1"/>
  <c r="D34" i="15"/>
  <c r="C34" i="15"/>
  <c r="E29" i="15"/>
  <c r="F29" i="15" s="1"/>
  <c r="D29" i="15"/>
  <c r="C29" i="15"/>
  <c r="E24" i="15"/>
  <c r="F24" i="15" s="1"/>
  <c r="D24" i="15"/>
  <c r="D23" i="15" s="1"/>
  <c r="C24" i="15"/>
  <c r="C23" i="15" s="1"/>
  <c r="E20" i="15"/>
  <c r="F20" i="15" s="1"/>
  <c r="D20" i="15"/>
  <c r="C20" i="15"/>
  <c r="E18" i="15"/>
  <c r="F18" i="15" s="1"/>
  <c r="D18" i="15"/>
  <c r="D14" i="15" s="1"/>
  <c r="C18" i="15"/>
  <c r="C14" i="15" s="1"/>
  <c r="E15" i="15"/>
  <c r="E14" i="15" s="1"/>
  <c r="D15" i="15"/>
  <c r="C15" i="15"/>
  <c r="H8" i="8"/>
  <c r="G8" i="8"/>
  <c r="F7" i="8"/>
  <c r="H7" i="8" s="1"/>
  <c r="E7" i="8"/>
  <c r="D7" i="8"/>
  <c r="D6" i="8" s="1"/>
  <c r="C7" i="8"/>
  <c r="C6" i="8" s="1"/>
  <c r="F6" i="8"/>
  <c r="H6" i="8" s="1"/>
  <c r="E6" i="8"/>
  <c r="H17" i="5"/>
  <c r="G17" i="5"/>
  <c r="F16" i="5"/>
  <c r="H16" i="5" s="1"/>
  <c r="E16" i="5"/>
  <c r="D16" i="5"/>
  <c r="C16" i="5"/>
  <c r="H15" i="5"/>
  <c r="G15" i="5"/>
  <c r="H14" i="5"/>
  <c r="F14" i="5"/>
  <c r="E14" i="5"/>
  <c r="D14" i="5"/>
  <c r="C14" i="5"/>
  <c r="H13" i="5"/>
  <c r="G13" i="5"/>
  <c r="F12" i="5"/>
  <c r="E12" i="5"/>
  <c r="E11" i="5" s="1"/>
  <c r="D12" i="5"/>
  <c r="C12" i="5"/>
  <c r="C11" i="5" s="1"/>
  <c r="H10" i="5"/>
  <c r="G10" i="5"/>
  <c r="F9" i="5"/>
  <c r="E9" i="5"/>
  <c r="D9" i="5"/>
  <c r="C9" i="5"/>
  <c r="G9" i="5" s="1"/>
  <c r="H8" i="5"/>
  <c r="G8" i="5"/>
  <c r="F7" i="5"/>
  <c r="E7" i="5"/>
  <c r="D7" i="5"/>
  <c r="C7" i="5"/>
  <c r="L77" i="3"/>
  <c r="K77" i="3"/>
  <c r="J76" i="3"/>
  <c r="I76" i="3"/>
  <c r="I75" i="3" s="1"/>
  <c r="H76" i="3"/>
  <c r="H75" i="3" s="1"/>
  <c r="G76" i="3"/>
  <c r="G75" i="3" s="1"/>
  <c r="L74" i="3"/>
  <c r="K74" i="3"/>
  <c r="J73" i="3"/>
  <c r="I73" i="3"/>
  <c r="H73" i="3"/>
  <c r="G73" i="3"/>
  <c r="L72" i="3"/>
  <c r="K72" i="3"/>
  <c r="J71" i="3"/>
  <c r="I71" i="3"/>
  <c r="H71" i="3"/>
  <c r="G71" i="3"/>
  <c r="L68" i="3"/>
  <c r="K68" i="3"/>
  <c r="L67" i="3"/>
  <c r="K67" i="3"/>
  <c r="J66" i="3"/>
  <c r="J63" i="3" s="1"/>
  <c r="I66" i="3"/>
  <c r="H66" i="3"/>
  <c r="G66" i="3"/>
  <c r="L65" i="3"/>
  <c r="K65" i="3"/>
  <c r="J64" i="3"/>
  <c r="I64" i="3"/>
  <c r="H64" i="3"/>
  <c r="G64" i="3"/>
  <c r="L62" i="3"/>
  <c r="K62" i="3"/>
  <c r="L61" i="3"/>
  <c r="K61" i="3"/>
  <c r="L60" i="3"/>
  <c r="K60" i="3"/>
  <c r="L59" i="3"/>
  <c r="K59" i="3"/>
  <c r="L58" i="3"/>
  <c r="K58" i="3"/>
  <c r="J57" i="3"/>
  <c r="I57" i="3"/>
  <c r="H57" i="3"/>
  <c r="G57" i="3"/>
  <c r="L56" i="3"/>
  <c r="K56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5" i="3"/>
  <c r="I45" i="3"/>
  <c r="H45" i="3"/>
  <c r="G45" i="3"/>
  <c r="L44" i="3"/>
  <c r="K44" i="3"/>
  <c r="L43" i="3"/>
  <c r="K43" i="3"/>
  <c r="L42" i="3"/>
  <c r="K42" i="3"/>
  <c r="L41" i="3"/>
  <c r="K41" i="3"/>
  <c r="J40" i="3"/>
  <c r="I40" i="3"/>
  <c r="H40" i="3"/>
  <c r="G40" i="3"/>
  <c r="L39" i="3"/>
  <c r="K39" i="3"/>
  <c r="L38" i="3"/>
  <c r="K38" i="3"/>
  <c r="L37" i="3"/>
  <c r="K37" i="3"/>
  <c r="L36" i="3"/>
  <c r="K36" i="3"/>
  <c r="J35" i="3"/>
  <c r="I35" i="3"/>
  <c r="H35" i="3"/>
  <c r="G35" i="3"/>
  <c r="L33" i="3"/>
  <c r="K33" i="3"/>
  <c r="L32" i="3"/>
  <c r="K32" i="3"/>
  <c r="J31" i="3"/>
  <c r="I31" i="3"/>
  <c r="H31" i="3"/>
  <c r="G31" i="3"/>
  <c r="L30" i="3"/>
  <c r="K30" i="3"/>
  <c r="J29" i="3"/>
  <c r="L29" i="3" s="1"/>
  <c r="I29" i="3"/>
  <c r="H29" i="3"/>
  <c r="G29" i="3"/>
  <c r="L28" i="3"/>
  <c r="K28" i="3"/>
  <c r="L27" i="3"/>
  <c r="K27" i="3"/>
  <c r="J26" i="3"/>
  <c r="I26" i="3"/>
  <c r="L26" i="3" s="1"/>
  <c r="H26" i="3"/>
  <c r="G26" i="3"/>
  <c r="L18" i="3"/>
  <c r="K18" i="3"/>
  <c r="L17" i="3"/>
  <c r="K17" i="3"/>
  <c r="J16" i="3"/>
  <c r="J15" i="3" s="1"/>
  <c r="I16" i="3"/>
  <c r="I15" i="3" s="1"/>
  <c r="H16" i="3"/>
  <c r="H15" i="3" s="1"/>
  <c r="G16" i="3"/>
  <c r="G15" i="3" s="1"/>
  <c r="L14" i="3"/>
  <c r="K14" i="3"/>
  <c r="J13" i="3"/>
  <c r="J12" i="3" s="1"/>
  <c r="I13" i="3"/>
  <c r="I12" i="3" s="1"/>
  <c r="H13" i="3"/>
  <c r="H12" i="3" s="1"/>
  <c r="G13" i="3"/>
  <c r="K57" i="3" l="1"/>
  <c r="H25" i="3"/>
  <c r="L71" i="3"/>
  <c r="I34" i="3"/>
  <c r="L40" i="3"/>
  <c r="L73" i="3"/>
  <c r="L57" i="3"/>
  <c r="H63" i="3"/>
  <c r="I63" i="3"/>
  <c r="J70" i="3"/>
  <c r="L70" i="3" s="1"/>
  <c r="H34" i="3"/>
  <c r="L55" i="3"/>
  <c r="K76" i="3"/>
  <c r="J34" i="3"/>
  <c r="L45" i="3"/>
  <c r="L15" i="3"/>
  <c r="I70" i="3"/>
  <c r="I69" i="3" s="1"/>
  <c r="L16" i="3"/>
  <c r="J25" i="3"/>
  <c r="J24" i="3" s="1"/>
  <c r="K29" i="3"/>
  <c r="L64" i="3"/>
  <c r="H70" i="3"/>
  <c r="H69" i="3" s="1"/>
  <c r="I25" i="3"/>
  <c r="K45" i="3"/>
  <c r="D11" i="5"/>
  <c r="F11" i="5"/>
  <c r="G14" i="5"/>
  <c r="H9" i="5"/>
  <c r="G6" i="5"/>
  <c r="E70" i="15"/>
  <c r="F71" i="15"/>
  <c r="E77" i="15"/>
  <c r="F77" i="15" s="1"/>
  <c r="F78" i="15"/>
  <c r="F87" i="15"/>
  <c r="E86" i="15"/>
  <c r="F82" i="15"/>
  <c r="E81" i="15"/>
  <c r="F81" i="15" s="1"/>
  <c r="H11" i="5"/>
  <c r="L12" i="3"/>
  <c r="F58" i="15"/>
  <c r="L63" i="3"/>
  <c r="F14" i="15"/>
  <c r="E13" i="15"/>
  <c r="H24" i="3"/>
  <c r="H23" i="3" s="1"/>
  <c r="C13" i="15"/>
  <c r="C12" i="15" s="1"/>
  <c r="C7" i="15" s="1"/>
  <c r="D13" i="15"/>
  <c r="D12" i="15" s="1"/>
  <c r="D7" i="15" s="1"/>
  <c r="F66" i="15"/>
  <c r="E65" i="15"/>
  <c r="F65" i="15" s="1"/>
  <c r="E23" i="15"/>
  <c r="F23" i="15" s="1"/>
  <c r="L31" i="3"/>
  <c r="G11" i="5"/>
  <c r="F15" i="15"/>
  <c r="L76" i="3"/>
  <c r="F67" i="15"/>
  <c r="F72" i="15"/>
  <c r="F88" i="15"/>
  <c r="K64" i="3"/>
  <c r="H12" i="5"/>
  <c r="F53" i="15"/>
  <c r="F59" i="15"/>
  <c r="F62" i="15"/>
  <c r="L35" i="3"/>
  <c r="K71" i="3"/>
  <c r="G6" i="8"/>
  <c r="G16" i="5"/>
  <c r="L13" i="3"/>
  <c r="H7" i="5"/>
  <c r="J75" i="3"/>
  <c r="J69" i="3" s="1"/>
  <c r="K31" i="3"/>
  <c r="K66" i="3"/>
  <c r="L66" i="3"/>
  <c r="K13" i="3"/>
  <c r="G70" i="3"/>
  <c r="K40" i="3"/>
  <c r="K55" i="3"/>
  <c r="G7" i="5"/>
  <c r="G7" i="8"/>
  <c r="G12" i="5"/>
  <c r="K73" i="3"/>
  <c r="G63" i="3"/>
  <c r="K63" i="3" s="1"/>
  <c r="G34" i="3"/>
  <c r="K34" i="3" s="1"/>
  <c r="K35" i="3"/>
  <c r="G25" i="3"/>
  <c r="K26" i="3"/>
  <c r="K16" i="3"/>
  <c r="G12" i="3"/>
  <c r="K12" i="3" s="1"/>
  <c r="K15" i="3"/>
  <c r="F91" i="15"/>
  <c r="E90" i="15"/>
  <c r="F90" i="15" s="1"/>
  <c r="F92" i="15"/>
  <c r="L34" i="3" l="1"/>
  <c r="K25" i="3"/>
  <c r="I24" i="3"/>
  <c r="K70" i="3"/>
  <c r="L25" i="3"/>
  <c r="H6" i="5"/>
  <c r="K11" i="3"/>
  <c r="F86" i="15"/>
  <c r="E85" i="15"/>
  <c r="J23" i="3"/>
  <c r="L24" i="3"/>
  <c r="I23" i="3"/>
  <c r="E12" i="15"/>
  <c r="F13" i="15"/>
  <c r="G69" i="3"/>
  <c r="K69" i="3" s="1"/>
  <c r="L75" i="3"/>
  <c r="K75" i="3"/>
  <c r="L69" i="3"/>
  <c r="F70" i="15"/>
  <c r="E8" i="15"/>
  <c r="F8" i="15" s="1"/>
  <c r="G24" i="3"/>
  <c r="K24" i="3" s="1"/>
  <c r="G10" i="3"/>
  <c r="E7" i="15" l="1"/>
  <c r="F7" i="15" s="1"/>
  <c r="F12" i="15"/>
  <c r="L23" i="3"/>
  <c r="E9" i="15"/>
  <c r="F9" i="15" s="1"/>
  <c r="F85" i="15"/>
  <c r="L10" i="3"/>
  <c r="L11" i="3"/>
  <c r="G23" i="3"/>
  <c r="K23" i="3" s="1"/>
  <c r="K10" i="3" l="1"/>
</calcChain>
</file>

<file path=xl/sharedStrings.xml><?xml version="1.0" encoding="utf-8"?>
<sst xmlns="http://schemas.openxmlformats.org/spreadsheetml/2006/main" count="428" uniqueCount="202">
  <si>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</si>
  <si>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</si>
  <si>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</si>
  <si>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</si>
  <si>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</si>
  <si>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</si>
  <si>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</si>
  <si>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</si>
  <si>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</si>
  <si>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</si>
  <si>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</si>
  <si>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</si>
  <si>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</si>
  <si>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</si>
  <si>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</si>
  <si>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</si>
  <si>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</si>
  <si>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</si>
  <si>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</si>
  <si>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</si>
  <si>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</si>
  <si>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</si>
  <si>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</si>
  <si>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</si>
  <si>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</si>
  <si>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</si>
  <si>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</si>
  <si>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</si>
  <si>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</si>
  <si>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</si>
  <si>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</si>
  <si>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</si>
  <si>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</si>
  <si>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</si>
  <si>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</si>
  <si>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</si>
  <si>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</si>
  <si>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</si>
  <si>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</si>
  <si>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</si>
  <si>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</si>
  <si>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</si>
  <si>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</si>
  <si>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</si>
  <si>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</si>
  <si>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</si>
  <si>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</si>
  <si>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</si>
  <si>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</si>
  <si>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</si>
  <si>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</si>
  <si>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</si>
  <si>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</si>
  <si>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</si>
  <si>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</si>
  <si>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</si>
  <si>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</si>
  <si>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</si>
  <si>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</si>
  <si>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</si>
  <si>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</si>
  <si>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</si>
  <si>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</si>
  <si>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</si>
  <si>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</si>
  <si>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</si>
  <si>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</si>
  <si>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</si>
  <si>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</si>
  <si>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</si>
  <si>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</si>
  <si>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</si>
  <si>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</si>
  <si>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</si>
  <si>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</si>
  <si>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</si>
  <si>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</si>
  <si>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</si>
  <si>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</si>
  <si>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</si>
  <si>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</si>
  <si>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</si>
  <si>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</si>
  <si>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</si>
  <si>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</si>
  <si>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</si>
  <si>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</si>
  <si>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</si>
  <si>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</si>
  <si>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</si>
  <si>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</si>
  <si>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</si>
  <si>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</si>
  <si>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</si>
  <si>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</si>
  <si>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</si>
  <si>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</si>
  <si>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</si>
  <si>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</si>
  <si>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</si>
  <si>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</si>
  <si>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</si>
  <si>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</si>
  <si>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</si>
  <si>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</si>
  <si>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</si>
  <si>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</si>
  <si>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</si>
  <si>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</si>
  <si>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</si>
  <si>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</si>
  <si>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</si>
  <si>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</si>
  <si>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</si>
  <si>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</si>
  <si>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</si>
  <si>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</si>
  <si>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</si>
  <si>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</si>
  <si>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</si>
  <si>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</si>
  <si>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</si>
  <si>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</si>
  <si>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</si>
  <si>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</si>
  <si>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</si>
  <si>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</si>
  <si>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</si>
  <si>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</si>
  <si>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</si>
  <si>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</si>
  <si>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</si>
  <si>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</si>
  <si>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</si>
  <si>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</si>
  <si>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</si>
  <si>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</si>
  <si>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</si>
  <si>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</si>
  <si>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</si>
  <si>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</si>
  <si>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</si>
  <si>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</si>
  <si>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</si>
  <si>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</si>
  <si>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</si>
  <si>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</si>
  <si>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</si>
  <si>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</si>
  <si>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</si>
  <si>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</si>
  <si>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</si>
  <si>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</si>
  <si>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</si>
  <si>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</si>
  <si>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</si>
  <si>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</si>
  <si>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</si>
  <si>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</si>
  <si>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</si>
  <si>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</si>
  <si>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</si>
  <si>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</si>
  <si>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</si>
  <si>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</si>
  <si>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</si>
  <si>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</si>
  <si>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</si>
  <si>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</si>
  <si>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</si>
  <si>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</si>
  <si>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</si>
  <si>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</si>
  <si>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</si>
  <si>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</si>
  <si>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</si>
  <si>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</si>
  <si>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</si>
  <si>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</si>
  <si>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</si>
  <si>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</si>
  <si>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</si>
  <si>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</si>
  <si>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</si>
  <si>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125 - RIJEKA OPĆINSKO DRŽAVNO ODVJETNIŠTVO</t>
  </si>
  <si>
    <t>85</t>
  </si>
  <si>
    <t>11</t>
  </si>
  <si>
    <t>43</t>
  </si>
  <si>
    <t>A642000</t>
  </si>
  <si>
    <t xml:space="preserve">Progon počinitelja kaznenih i kažnjivih djela i zaštita imovine RH pred nadležnim sudovima i tijelima </t>
  </si>
  <si>
    <t>TEKUĆI PLAN  2023.*</t>
  </si>
  <si>
    <t>IZVRŠENJE 1.-12.2023.*</t>
  </si>
  <si>
    <t xml:space="preserve">INDEKS**
</t>
  </si>
  <si>
    <t>Opći prihodi i primici</t>
  </si>
  <si>
    <t>Vlastiti prihodi</t>
  </si>
  <si>
    <t>Ostali prihodi za posebne namjene</t>
  </si>
  <si>
    <t>4825 Općinsko državno odvjetništvo u Rijeci</t>
  </si>
  <si>
    <t>Prihodi od administrativnih pristojbi i po posebnim propisima</t>
  </si>
  <si>
    <t>65</t>
  </si>
  <si>
    <t>Prihodi po posebnim propisima</t>
  </si>
  <si>
    <t>652</t>
  </si>
  <si>
    <t>6526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</si>
</sst>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7" fillId="2" borderId="3" xfId="0" applyNumberFormat="1" applyFont="1" applyFill="1" applyBorder="1" applyAlignment="1">
      <alignment vertical="center" wrapText="1"/>
    </xf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tabSelected="1" workbookViewId="0">
      <selection activeCell="N24" sqref="N24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97" t="s">
        <v>45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97" t="s">
        <v>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97" t="s">
        <v>24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3" t="s">
        <v>32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6.4" x14ac:dyDescent="0.3">
      <c r="B8" s="107" t="s">
        <v>3</v>
      </c>
      <c r="C8" s="107"/>
      <c r="D8" s="107"/>
      <c r="E8" s="107"/>
      <c r="F8" s="107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3">
      <c r="B9" s="108">
        <v>1</v>
      </c>
      <c r="C9" s="108"/>
      <c r="D9" s="108"/>
      <c r="E9" s="108"/>
      <c r="F9" s="109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24.75" customHeight="1" x14ac:dyDescent="0.3">
      <c r="B10" s="103" t="s">
        <v>8</v>
      </c>
      <c r="C10" s="104"/>
      <c r="D10" s="104"/>
      <c r="E10" s="104"/>
      <c r="F10" s="105"/>
      <c r="G10" s="85">
        <v>2185388.8199999998</v>
      </c>
      <c r="H10" s="86">
        <v>2658322.04</v>
      </c>
      <c r="I10" s="86">
        <v>2651438</v>
      </c>
      <c r="J10" s="86">
        <v>2649992.27</v>
      </c>
      <c r="K10" s="86"/>
      <c r="L10" s="86"/>
    </row>
    <row r="11" spans="2:13" ht="19.5" customHeight="1" x14ac:dyDescent="0.3">
      <c r="B11" s="106" t="s">
        <v>7</v>
      </c>
      <c r="C11" s="105"/>
      <c r="D11" s="105"/>
      <c r="E11" s="105"/>
      <c r="F11" s="105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9.5" customHeight="1" x14ac:dyDescent="0.3">
      <c r="B12" s="100" t="s">
        <v>0</v>
      </c>
      <c r="C12" s="101"/>
      <c r="D12" s="101"/>
      <c r="E12" s="101"/>
      <c r="F12" s="102"/>
      <c r="G12" s="87">
        <f>G10+G11</f>
        <v>2185388.8199999998</v>
      </c>
      <c r="H12" s="87">
        <f t="shared" ref="H12:J12" si="0">H10+H11</f>
        <v>2658322.04</v>
      </c>
      <c r="I12" s="87">
        <f t="shared" si="0"/>
        <v>2651438</v>
      </c>
      <c r="J12" s="87">
        <f t="shared" si="0"/>
        <v>2649992.27</v>
      </c>
      <c r="K12" s="88">
        <f>J12/G12*100</f>
        <v>121.25953266293365</v>
      </c>
      <c r="L12" s="88">
        <f>J12/I12*100</f>
        <v>99.945473739155887</v>
      </c>
    </row>
    <row r="13" spans="2:13" ht="20.25" customHeight="1" x14ac:dyDescent="0.3">
      <c r="B13" s="112" t="s">
        <v>9</v>
      </c>
      <c r="C13" s="104"/>
      <c r="D13" s="104"/>
      <c r="E13" s="104"/>
      <c r="F13" s="104"/>
      <c r="G13" s="89">
        <v>2182255.23</v>
      </c>
      <c r="H13" s="86">
        <v>2631029.04</v>
      </c>
      <c r="I13" s="86">
        <v>2624145</v>
      </c>
      <c r="J13" s="86">
        <v>2623167.9900000002</v>
      </c>
      <c r="K13" s="86"/>
      <c r="L13" s="86"/>
    </row>
    <row r="14" spans="2:13" ht="20.25" customHeight="1" x14ac:dyDescent="0.3">
      <c r="B14" s="106" t="s">
        <v>10</v>
      </c>
      <c r="C14" s="105"/>
      <c r="D14" s="105"/>
      <c r="E14" s="105"/>
      <c r="F14" s="105"/>
      <c r="G14" s="85">
        <v>3197.96</v>
      </c>
      <c r="H14" s="86">
        <v>29840</v>
      </c>
      <c r="I14" s="86">
        <v>29840</v>
      </c>
      <c r="J14" s="86">
        <v>29434.73</v>
      </c>
      <c r="K14" s="86"/>
      <c r="L14" s="86"/>
    </row>
    <row r="15" spans="2:13" ht="19.5" customHeight="1" x14ac:dyDescent="0.3">
      <c r="B15" s="14" t="s">
        <v>1</v>
      </c>
      <c r="C15" s="15"/>
      <c r="D15" s="15"/>
      <c r="E15" s="15"/>
      <c r="F15" s="15"/>
      <c r="G15" s="87">
        <f>G13+G14</f>
        <v>2185453.19</v>
      </c>
      <c r="H15" s="87">
        <f t="shared" ref="H15:J15" si="1">H13+H14</f>
        <v>2660869.04</v>
      </c>
      <c r="I15" s="87">
        <f t="shared" si="1"/>
        <v>2653985</v>
      </c>
      <c r="J15" s="87">
        <f t="shared" si="1"/>
        <v>2652602.7200000002</v>
      </c>
      <c r="K15" s="88">
        <f>J15/G15*100</f>
        <v>121.37540772493051</v>
      </c>
      <c r="L15" s="88">
        <f>J15/I15*100</f>
        <v>99.947916811888547</v>
      </c>
    </row>
    <row r="16" spans="2:13" x14ac:dyDescent="0.3">
      <c r="B16" s="111" t="s">
        <v>2</v>
      </c>
      <c r="C16" s="101"/>
      <c r="D16" s="101"/>
      <c r="E16" s="101"/>
      <c r="F16" s="101"/>
      <c r="G16" s="90">
        <f>G12-G15</f>
        <v>-64.370000000111759</v>
      </c>
      <c r="H16" s="90">
        <f t="shared" ref="H16:J16" si="2">H12-H15</f>
        <v>-2547</v>
      </c>
      <c r="I16" s="90">
        <f t="shared" si="2"/>
        <v>-2547</v>
      </c>
      <c r="J16" s="90">
        <f t="shared" si="2"/>
        <v>-2610.4500000001863</v>
      </c>
      <c r="K16" s="88">
        <f>J16/G16*100</f>
        <v>4055.3829423577045</v>
      </c>
      <c r="L16" s="88">
        <f>J16/I16*100</f>
        <v>102.49116607774582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13" t="s">
        <v>29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6.4" x14ac:dyDescent="0.3">
      <c r="B19" s="107" t="s">
        <v>3</v>
      </c>
      <c r="C19" s="107"/>
      <c r="D19" s="107"/>
      <c r="E19" s="107"/>
      <c r="F19" s="107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3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3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21" customHeight="1" x14ac:dyDescent="0.3">
      <c r="B22" s="103" t="s">
        <v>12</v>
      </c>
      <c r="C22" s="104"/>
      <c r="D22" s="104"/>
      <c r="E22" s="104"/>
      <c r="F22" s="104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22.5" customHeight="1" x14ac:dyDescent="0.3">
      <c r="B23" s="117" t="s">
        <v>23</v>
      </c>
      <c r="C23" s="118"/>
      <c r="D23" s="118"/>
      <c r="E23" s="118"/>
      <c r="F23" s="119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3" t="s">
        <v>5</v>
      </c>
      <c r="C24" s="104"/>
      <c r="D24" s="104"/>
      <c r="E24" s="104"/>
      <c r="F24" s="104"/>
      <c r="G24" s="89">
        <v>2699.22</v>
      </c>
      <c r="H24" s="86">
        <v>2635</v>
      </c>
      <c r="I24" s="86">
        <v>2635</v>
      </c>
      <c r="J24" s="86">
        <v>2634.84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3" t="s">
        <v>28</v>
      </c>
      <c r="C25" s="104"/>
      <c r="D25" s="104"/>
      <c r="E25" s="104"/>
      <c r="F25" s="104"/>
      <c r="G25" s="89">
        <v>-2634.8420000000001</v>
      </c>
      <c r="H25" s="86">
        <v>-88</v>
      </c>
      <c r="I25" s="86">
        <v>-88</v>
      </c>
      <c r="J25" s="86">
        <v>-24.15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17" t="s">
        <v>30</v>
      </c>
      <c r="C26" s="118"/>
      <c r="D26" s="118"/>
      <c r="E26" s="118"/>
      <c r="F26" s="119"/>
      <c r="G26" s="94">
        <f>G24+G25</f>
        <v>64.377999999999702</v>
      </c>
      <c r="H26" s="94">
        <f t="shared" ref="H26:J26" si="4">H24+H25</f>
        <v>2547</v>
      </c>
      <c r="I26" s="94">
        <f t="shared" si="4"/>
        <v>2547</v>
      </c>
      <c r="J26" s="94">
        <f t="shared" si="4"/>
        <v>2610.69</v>
      </c>
      <c r="K26" s="93">
        <f>J26/G26*100</f>
        <v>4055.2517940911675</v>
      </c>
      <c r="L26" s="93">
        <f>J26/I26*100</f>
        <v>102.50058892815078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110" t="s">
        <v>31</v>
      </c>
      <c r="C27" s="110"/>
      <c r="D27" s="110"/>
      <c r="E27" s="110"/>
      <c r="F27" s="110"/>
      <c r="G27" s="94">
        <f>G16+G26</f>
        <v>7.9999998879429768E-3</v>
      </c>
      <c r="H27" s="94">
        <f t="shared" ref="H27:J27" si="5">H16+H26</f>
        <v>0</v>
      </c>
      <c r="I27" s="94">
        <f t="shared" si="5"/>
        <v>0</v>
      </c>
      <c r="J27" s="94">
        <f t="shared" si="5"/>
        <v>0.23999999981379005</v>
      </c>
      <c r="K27" s="93">
        <f>J27/G27*100</f>
        <v>3000.0000396937603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3">
      <c r="B30" s="98" t="s">
        <v>39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49" ht="15" customHeight="1" x14ac:dyDescent="0.3">
      <c r="B31" s="98" t="s">
        <v>40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49" ht="15" customHeight="1" x14ac:dyDescent="0.3">
      <c r="B32" s="98" t="s">
        <v>27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 ht="36.75" customHeight="1" x14ac:dyDescent="0.3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 ht="15" customHeight="1" x14ac:dyDescent="0.3">
      <c r="B34" s="99" t="s">
        <v>41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2:12" x14ac:dyDescent="0.3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N78"/>
  <sheetViews>
    <sheetView zoomScale="90" zoomScaleNormal="90" workbookViewId="0">
      <selection activeCell="J10" sqref="J1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  <col min="14" max="14" width="12.5546875" bestFit="1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97" t="s">
        <v>26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97" t="s">
        <v>15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20" t="s">
        <v>3</v>
      </c>
      <c r="C8" s="121"/>
      <c r="D8" s="121"/>
      <c r="E8" s="121"/>
      <c r="F8" s="122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3">
      <c r="B9" s="123">
        <v>1</v>
      </c>
      <c r="C9" s="124"/>
      <c r="D9" s="124"/>
      <c r="E9" s="124"/>
      <c r="F9" s="125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42</v>
      </c>
      <c r="G10" s="65">
        <f>G11</f>
        <v>2185388.8199999998</v>
      </c>
      <c r="H10" s="65">
        <f t="shared" ref="H10:J10" si="0">H11</f>
        <v>2658322.04</v>
      </c>
      <c r="I10" s="65">
        <f t="shared" si="0"/>
        <v>2651438</v>
      </c>
      <c r="J10" s="65">
        <f t="shared" si="0"/>
        <v>2649992.27</v>
      </c>
      <c r="K10" s="69">
        <f t="shared" ref="K10:K18" si="1">(J10*100)/G10</f>
        <v>121.25953266293365</v>
      </c>
      <c r="L10" s="69">
        <f t="shared" ref="L10:L18" si="2">(J10*100)/I10</f>
        <v>99.945473739155887</v>
      </c>
    </row>
    <row r="11" spans="2:12" x14ac:dyDescent="0.3">
      <c r="B11" s="65" t="s">
        <v>55</v>
      </c>
      <c r="C11" s="65"/>
      <c r="D11" s="65"/>
      <c r="E11" s="65"/>
      <c r="F11" s="65" t="s">
        <v>56</v>
      </c>
      <c r="G11" s="65">
        <f>G12+G15</f>
        <v>2185388.8199999998</v>
      </c>
      <c r="H11" s="65">
        <f t="shared" ref="H11:J11" si="3">H12+H15</f>
        <v>2658322.04</v>
      </c>
      <c r="I11" s="65">
        <f t="shared" si="3"/>
        <v>2651438</v>
      </c>
      <c r="J11" s="65">
        <f t="shared" si="3"/>
        <v>2649992.27</v>
      </c>
      <c r="K11" s="65">
        <f t="shared" si="1"/>
        <v>121.25953266293365</v>
      </c>
      <c r="L11" s="65">
        <f t="shared" si="2"/>
        <v>99.945473739155887</v>
      </c>
    </row>
    <row r="12" spans="2:12" x14ac:dyDescent="0.3">
      <c r="B12" s="65"/>
      <c r="C12" s="65" t="s">
        <v>57</v>
      </c>
      <c r="D12" s="65"/>
      <c r="E12" s="65"/>
      <c r="F12" s="65" t="s">
        <v>58</v>
      </c>
      <c r="G12" s="65">
        <f t="shared" ref="G12:J13" si="4">G13</f>
        <v>1308.05</v>
      </c>
      <c r="H12" s="65">
        <f t="shared" si="4"/>
        <v>1725</v>
      </c>
      <c r="I12" s="65">
        <f t="shared" si="4"/>
        <v>1725</v>
      </c>
      <c r="J12" s="65">
        <f t="shared" si="4"/>
        <v>733.3</v>
      </c>
      <c r="K12" s="65">
        <f t="shared" si="1"/>
        <v>56.060548144184089</v>
      </c>
      <c r="L12" s="65">
        <f t="shared" si="2"/>
        <v>42.510144927536231</v>
      </c>
    </row>
    <row r="13" spans="2:12" x14ac:dyDescent="0.3">
      <c r="B13" s="65"/>
      <c r="C13" s="65"/>
      <c r="D13" s="65" t="s">
        <v>59</v>
      </c>
      <c r="E13" s="65"/>
      <c r="F13" s="65" t="s">
        <v>60</v>
      </c>
      <c r="G13" s="65">
        <f t="shared" si="4"/>
        <v>1308.05</v>
      </c>
      <c r="H13" s="65">
        <f t="shared" si="4"/>
        <v>1725</v>
      </c>
      <c r="I13" s="65">
        <f t="shared" si="4"/>
        <v>1725</v>
      </c>
      <c r="J13" s="65">
        <f t="shared" si="4"/>
        <v>733.3</v>
      </c>
      <c r="K13" s="65">
        <f t="shared" si="1"/>
        <v>56.060548144184089</v>
      </c>
      <c r="L13" s="65">
        <f t="shared" si="2"/>
        <v>42.510144927536231</v>
      </c>
    </row>
    <row r="14" spans="2:12" x14ac:dyDescent="0.3">
      <c r="B14" s="66"/>
      <c r="C14" s="66"/>
      <c r="D14" s="66"/>
      <c r="E14" s="66" t="s">
        <v>61</v>
      </c>
      <c r="F14" s="66" t="s">
        <v>62</v>
      </c>
      <c r="G14" s="66">
        <v>1308.05</v>
      </c>
      <c r="H14" s="66">
        <v>1725</v>
      </c>
      <c r="I14" s="66">
        <v>1725</v>
      </c>
      <c r="J14" s="66">
        <v>733.3</v>
      </c>
      <c r="K14" s="66">
        <f t="shared" si="1"/>
        <v>56.060548144184089</v>
      </c>
      <c r="L14" s="66">
        <f t="shared" si="2"/>
        <v>42.510144927536231</v>
      </c>
    </row>
    <row r="15" spans="2:12" x14ac:dyDescent="0.3">
      <c r="B15" s="65"/>
      <c r="C15" s="65" t="s">
        <v>63</v>
      </c>
      <c r="D15" s="65"/>
      <c r="E15" s="65"/>
      <c r="F15" s="65" t="s">
        <v>64</v>
      </c>
      <c r="G15" s="65">
        <f>G16</f>
        <v>2184080.77</v>
      </c>
      <c r="H15" s="65">
        <f>H16</f>
        <v>2656597.04</v>
      </c>
      <c r="I15" s="65">
        <f>I16</f>
        <v>2649713</v>
      </c>
      <c r="J15" s="65">
        <f>J16</f>
        <v>2649258.9700000002</v>
      </c>
      <c r="K15" s="65">
        <f t="shared" si="1"/>
        <v>121.298580454971</v>
      </c>
      <c r="L15" s="65">
        <f t="shared" si="2"/>
        <v>99.982864936693161</v>
      </c>
    </row>
    <row r="16" spans="2:12" x14ac:dyDescent="0.3">
      <c r="B16" s="65"/>
      <c r="C16" s="65"/>
      <c r="D16" s="65" t="s">
        <v>65</v>
      </c>
      <c r="E16" s="65"/>
      <c r="F16" s="65" t="s">
        <v>66</v>
      </c>
      <c r="G16" s="65">
        <f>G17+G18</f>
        <v>2184080.77</v>
      </c>
      <c r="H16" s="65">
        <f>H17+H18</f>
        <v>2656597.04</v>
      </c>
      <c r="I16" s="65">
        <f>I17+I18</f>
        <v>2649713</v>
      </c>
      <c r="J16" s="65">
        <f>J17+J18</f>
        <v>2649258.9700000002</v>
      </c>
      <c r="K16" s="65">
        <f t="shared" si="1"/>
        <v>121.298580454971</v>
      </c>
      <c r="L16" s="65">
        <f t="shared" si="2"/>
        <v>99.982864936693161</v>
      </c>
    </row>
    <row r="17" spans="2:14" x14ac:dyDescent="0.3">
      <c r="B17" s="66"/>
      <c r="C17" s="66"/>
      <c r="D17" s="66"/>
      <c r="E17" s="66" t="s">
        <v>67</v>
      </c>
      <c r="F17" s="66" t="s">
        <v>68</v>
      </c>
      <c r="G17" s="66">
        <v>2180882.81</v>
      </c>
      <c r="H17" s="66">
        <v>2627155.04</v>
      </c>
      <c r="I17" s="66">
        <v>2620271</v>
      </c>
      <c r="J17" s="66">
        <v>2619824.2400000002</v>
      </c>
      <c r="K17" s="66">
        <f t="shared" si="1"/>
        <v>120.12677746769897</v>
      </c>
      <c r="L17" s="66">
        <f t="shared" si="2"/>
        <v>99.982949855186746</v>
      </c>
    </row>
    <row r="18" spans="2:14" x14ac:dyDescent="0.3">
      <c r="B18" s="66"/>
      <c r="C18" s="66"/>
      <c r="D18" s="66"/>
      <c r="E18" s="66" t="s">
        <v>69</v>
      </c>
      <c r="F18" s="66" t="s">
        <v>70</v>
      </c>
      <c r="G18" s="66">
        <v>3197.96</v>
      </c>
      <c r="H18" s="66">
        <v>29442</v>
      </c>
      <c r="I18" s="66">
        <v>29442</v>
      </c>
      <c r="J18" s="66">
        <v>29434.73</v>
      </c>
      <c r="K18" s="66">
        <f t="shared" si="1"/>
        <v>920.42208157700532</v>
      </c>
      <c r="L18" s="66">
        <f t="shared" si="2"/>
        <v>99.975307384009241</v>
      </c>
    </row>
    <row r="19" spans="2:14" x14ac:dyDescent="0.3">
      <c r="F19" s="35"/>
    </row>
    <row r="20" spans="2:14" x14ac:dyDescent="0.3">
      <c r="F20" s="35"/>
      <c r="N20" s="96">
        <f>3207.8-2547-228.15</f>
        <v>432.6500000000002</v>
      </c>
    </row>
    <row r="21" spans="2:14" ht="36.75" customHeight="1" x14ac:dyDescent="0.3">
      <c r="B21" s="120" t="s">
        <v>3</v>
      </c>
      <c r="C21" s="121"/>
      <c r="D21" s="121"/>
      <c r="E21" s="121"/>
      <c r="F21" s="122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4" x14ac:dyDescent="0.3">
      <c r="B22" s="123">
        <v>1</v>
      </c>
      <c r="C22" s="124"/>
      <c r="D22" s="124"/>
      <c r="E22" s="124"/>
      <c r="F22" s="125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4" x14ac:dyDescent="0.3">
      <c r="B23" s="65"/>
      <c r="C23" s="66"/>
      <c r="D23" s="67"/>
      <c r="E23" s="68"/>
      <c r="F23" s="8" t="s">
        <v>21</v>
      </c>
      <c r="G23" s="65">
        <f>G24+G69</f>
        <v>2185453.19</v>
      </c>
      <c r="H23" s="65">
        <f>H24+H69</f>
        <v>2660869.04</v>
      </c>
      <c r="I23" s="65">
        <f>I24+I69</f>
        <v>2653985</v>
      </c>
      <c r="J23" s="65">
        <f>J24+J69</f>
        <v>2652602.7199999997</v>
      </c>
      <c r="K23" s="70">
        <f t="shared" ref="K23:K54" si="5">(J23*100)/G23</f>
        <v>121.37540772493048</v>
      </c>
      <c r="L23" s="70">
        <f t="shared" ref="L23:L54" si="6">(J23*100)/I23</f>
        <v>99.947916811888533</v>
      </c>
    </row>
    <row r="24" spans="2:14" x14ac:dyDescent="0.3">
      <c r="B24" s="65" t="s">
        <v>71</v>
      </c>
      <c r="C24" s="65"/>
      <c r="D24" s="65"/>
      <c r="E24" s="65"/>
      <c r="F24" s="65" t="s">
        <v>72</v>
      </c>
      <c r="G24" s="65">
        <f>G25+G34+G63</f>
        <v>2182255.23</v>
      </c>
      <c r="H24" s="65">
        <f>H25+H34+H63</f>
        <v>2631029.04</v>
      </c>
      <c r="I24" s="65">
        <f>I25+I34+I63</f>
        <v>2624145</v>
      </c>
      <c r="J24" s="65">
        <f>J25+J34+J63</f>
        <v>2623167.9899999998</v>
      </c>
      <c r="K24" s="65">
        <f t="shared" si="5"/>
        <v>120.20445426999846</v>
      </c>
      <c r="L24" s="65">
        <f t="shared" si="6"/>
        <v>99.962768444579083</v>
      </c>
    </row>
    <row r="25" spans="2:14" x14ac:dyDescent="0.3">
      <c r="B25" s="65"/>
      <c r="C25" s="65" t="s">
        <v>73</v>
      </c>
      <c r="D25" s="65"/>
      <c r="E25" s="65"/>
      <c r="F25" s="65" t="s">
        <v>74</v>
      </c>
      <c r="G25" s="65">
        <f>G26+G29+G31</f>
        <v>1886378.76</v>
      </c>
      <c r="H25" s="65">
        <f>H26+H29+H31</f>
        <v>2238204.04</v>
      </c>
      <c r="I25" s="65">
        <f>I26+I29+I31</f>
        <v>2213201</v>
      </c>
      <c r="J25" s="65">
        <f>J26+J29+J31</f>
        <v>2212764.46</v>
      </c>
      <c r="K25" s="65">
        <f t="shared" si="5"/>
        <v>117.30223573976204</v>
      </c>
      <c r="L25" s="65">
        <f t="shared" si="6"/>
        <v>99.980275627925337</v>
      </c>
    </row>
    <row r="26" spans="2:14" x14ac:dyDescent="0.3">
      <c r="B26" s="65"/>
      <c r="C26" s="65"/>
      <c r="D26" s="65" t="s">
        <v>75</v>
      </c>
      <c r="E26" s="65"/>
      <c r="F26" s="65" t="s">
        <v>76</v>
      </c>
      <c r="G26" s="65">
        <f>G27+G28</f>
        <v>1576513.45</v>
      </c>
      <c r="H26" s="65">
        <f>H27+H28</f>
        <v>1857731.04</v>
      </c>
      <c r="I26" s="65">
        <f>I27+I28</f>
        <v>1833783</v>
      </c>
      <c r="J26" s="65">
        <f>J27+J28</f>
        <v>1833348.15</v>
      </c>
      <c r="K26" s="65">
        <f t="shared" si="5"/>
        <v>116.29131042300972</v>
      </c>
      <c r="L26" s="65">
        <f t="shared" si="6"/>
        <v>99.976286725310459</v>
      </c>
    </row>
    <row r="27" spans="2:14" x14ac:dyDescent="0.3">
      <c r="B27" s="66"/>
      <c r="C27" s="66"/>
      <c r="D27" s="66"/>
      <c r="E27" s="66" t="s">
        <v>77</v>
      </c>
      <c r="F27" s="66" t="s">
        <v>78</v>
      </c>
      <c r="G27" s="66">
        <v>1567300.96</v>
      </c>
      <c r="H27" s="66">
        <v>1844459.04</v>
      </c>
      <c r="I27" s="66">
        <v>1820000</v>
      </c>
      <c r="J27" s="66">
        <v>1819565.66</v>
      </c>
      <c r="K27" s="66">
        <f t="shared" si="5"/>
        <v>116.09548557923425</v>
      </c>
      <c r="L27" s="66">
        <f t="shared" si="6"/>
        <v>99.976135164835171</v>
      </c>
    </row>
    <row r="28" spans="2:14" x14ac:dyDescent="0.3">
      <c r="B28" s="66"/>
      <c r="C28" s="66"/>
      <c r="D28" s="66"/>
      <c r="E28" s="66" t="s">
        <v>79</v>
      </c>
      <c r="F28" s="66" t="s">
        <v>80</v>
      </c>
      <c r="G28" s="66">
        <v>9212.49</v>
      </c>
      <c r="H28" s="66">
        <v>13272</v>
      </c>
      <c r="I28" s="66">
        <v>13783</v>
      </c>
      <c r="J28" s="66">
        <v>13782.49</v>
      </c>
      <c r="K28" s="66">
        <f t="shared" si="5"/>
        <v>149.60656673711452</v>
      </c>
      <c r="L28" s="66">
        <f t="shared" si="6"/>
        <v>99.996299789595881</v>
      </c>
    </row>
    <row r="29" spans="2:14" x14ac:dyDescent="0.3">
      <c r="B29" s="65"/>
      <c r="C29" s="65"/>
      <c r="D29" s="65" t="s">
        <v>81</v>
      </c>
      <c r="E29" s="65"/>
      <c r="F29" s="65" t="s">
        <v>82</v>
      </c>
      <c r="G29" s="65">
        <f>G30</f>
        <v>35743.81</v>
      </c>
      <c r="H29" s="65">
        <f>H30</f>
        <v>46179</v>
      </c>
      <c r="I29" s="65">
        <f>I30</f>
        <v>48293</v>
      </c>
      <c r="J29" s="65">
        <f>J30</f>
        <v>48292.12</v>
      </c>
      <c r="K29" s="65">
        <f t="shared" si="5"/>
        <v>135.1062463682523</v>
      </c>
      <c r="L29" s="65">
        <f t="shared" si="6"/>
        <v>99.998177789741789</v>
      </c>
    </row>
    <row r="30" spans="2:14" x14ac:dyDescent="0.3">
      <c r="B30" s="66"/>
      <c r="C30" s="66"/>
      <c r="D30" s="66"/>
      <c r="E30" s="66" t="s">
        <v>83</v>
      </c>
      <c r="F30" s="66" t="s">
        <v>82</v>
      </c>
      <c r="G30" s="66">
        <v>35743.81</v>
      </c>
      <c r="H30" s="66">
        <v>46179</v>
      </c>
      <c r="I30" s="66">
        <v>48293</v>
      </c>
      <c r="J30" s="66">
        <v>48292.12</v>
      </c>
      <c r="K30" s="66">
        <f t="shared" si="5"/>
        <v>135.1062463682523</v>
      </c>
      <c r="L30" s="66">
        <f t="shared" si="6"/>
        <v>99.998177789741789</v>
      </c>
    </row>
    <row r="31" spans="2:14" x14ac:dyDescent="0.3">
      <c r="B31" s="65"/>
      <c r="C31" s="65"/>
      <c r="D31" s="65" t="s">
        <v>84</v>
      </c>
      <c r="E31" s="65"/>
      <c r="F31" s="65" t="s">
        <v>85</v>
      </c>
      <c r="G31" s="65">
        <f>G32+G33</f>
        <v>274121.5</v>
      </c>
      <c r="H31" s="65">
        <f>H32+H33</f>
        <v>334294</v>
      </c>
      <c r="I31" s="65">
        <f>I32+I33</f>
        <v>331125</v>
      </c>
      <c r="J31" s="65">
        <f>J32+J33</f>
        <v>331124.19</v>
      </c>
      <c r="K31" s="65">
        <f t="shared" si="5"/>
        <v>120.79468046103644</v>
      </c>
      <c r="L31" s="65">
        <f t="shared" si="6"/>
        <v>99.999755379388446</v>
      </c>
    </row>
    <row r="32" spans="2:14" x14ac:dyDescent="0.3">
      <c r="B32" s="66"/>
      <c r="C32" s="66"/>
      <c r="D32" s="66"/>
      <c r="E32" s="66" t="s">
        <v>86</v>
      </c>
      <c r="F32" s="66" t="s">
        <v>87</v>
      </c>
      <c r="G32" s="66">
        <v>13996.78</v>
      </c>
      <c r="H32" s="66">
        <v>28622</v>
      </c>
      <c r="I32" s="66">
        <v>28622</v>
      </c>
      <c r="J32" s="66">
        <v>28621.599999999999</v>
      </c>
      <c r="K32" s="66">
        <f t="shared" si="5"/>
        <v>204.48703201736399</v>
      </c>
      <c r="L32" s="66">
        <f t="shared" si="6"/>
        <v>99.998602473621688</v>
      </c>
    </row>
    <row r="33" spans="2:12" x14ac:dyDescent="0.3">
      <c r="B33" s="66"/>
      <c r="C33" s="66"/>
      <c r="D33" s="66"/>
      <c r="E33" s="66" t="s">
        <v>88</v>
      </c>
      <c r="F33" s="66" t="s">
        <v>89</v>
      </c>
      <c r="G33" s="66">
        <v>260124.72</v>
      </c>
      <c r="H33" s="66">
        <v>305672</v>
      </c>
      <c r="I33" s="66">
        <v>302503</v>
      </c>
      <c r="J33" s="66">
        <v>302502.59000000003</v>
      </c>
      <c r="K33" s="66">
        <f t="shared" si="5"/>
        <v>116.29136592631413</v>
      </c>
      <c r="L33" s="66">
        <f t="shared" si="6"/>
        <v>99.999864464154086</v>
      </c>
    </row>
    <row r="34" spans="2:12" x14ac:dyDescent="0.3">
      <c r="B34" s="65"/>
      <c r="C34" s="65" t="s">
        <v>90</v>
      </c>
      <c r="D34" s="65"/>
      <c r="E34" s="65"/>
      <c r="F34" s="65" t="s">
        <v>91</v>
      </c>
      <c r="G34" s="65">
        <f>G35+G40+G45+G55+G57</f>
        <v>287830.44</v>
      </c>
      <c r="H34" s="65">
        <f>H35+H40+H45+H55+H57</f>
        <v>376189</v>
      </c>
      <c r="I34" s="65">
        <f>I35+I40+I45+I55+I57</f>
        <v>393646</v>
      </c>
      <c r="J34" s="65">
        <f>J35+J40+J45+J55+J57</f>
        <v>393106.67</v>
      </c>
      <c r="K34" s="65">
        <f t="shared" si="5"/>
        <v>136.57578051855808</v>
      </c>
      <c r="L34" s="65">
        <f t="shared" si="6"/>
        <v>99.862991113843407</v>
      </c>
    </row>
    <row r="35" spans="2:12" x14ac:dyDescent="0.3">
      <c r="B35" s="65"/>
      <c r="C35" s="65"/>
      <c r="D35" s="65" t="s">
        <v>92</v>
      </c>
      <c r="E35" s="65"/>
      <c r="F35" s="65" t="s">
        <v>93</v>
      </c>
      <c r="G35" s="65">
        <f>G36+G37+G38+G39</f>
        <v>62851.53</v>
      </c>
      <c r="H35" s="65">
        <f>H36+H37+H38+H39</f>
        <v>65774</v>
      </c>
      <c r="I35" s="65">
        <f>I36+I37+I38+I39</f>
        <v>64905</v>
      </c>
      <c r="J35" s="65">
        <f>J36+J37+J38+J39</f>
        <v>64903.99</v>
      </c>
      <c r="K35" s="65">
        <f t="shared" si="5"/>
        <v>103.26556887318415</v>
      </c>
      <c r="L35" s="65">
        <f t="shared" si="6"/>
        <v>99.998443879516216</v>
      </c>
    </row>
    <row r="36" spans="2:12" x14ac:dyDescent="0.3">
      <c r="B36" s="66"/>
      <c r="C36" s="66"/>
      <c r="D36" s="66"/>
      <c r="E36" s="66" t="s">
        <v>94</v>
      </c>
      <c r="F36" s="66" t="s">
        <v>95</v>
      </c>
      <c r="G36" s="66">
        <v>12585.57</v>
      </c>
      <c r="H36" s="66">
        <v>8561</v>
      </c>
      <c r="I36" s="66">
        <v>9099</v>
      </c>
      <c r="J36" s="66">
        <v>9098.51</v>
      </c>
      <c r="K36" s="66">
        <f t="shared" si="5"/>
        <v>72.293189740313707</v>
      </c>
      <c r="L36" s="66">
        <f t="shared" si="6"/>
        <v>99.994614792834383</v>
      </c>
    </row>
    <row r="37" spans="2:12" x14ac:dyDescent="0.3">
      <c r="B37" s="66"/>
      <c r="C37" s="66"/>
      <c r="D37" s="66"/>
      <c r="E37" s="66" t="s">
        <v>96</v>
      </c>
      <c r="F37" s="66" t="s">
        <v>97</v>
      </c>
      <c r="G37" s="66">
        <v>49328.94</v>
      </c>
      <c r="H37" s="66">
        <v>56435</v>
      </c>
      <c r="I37" s="66">
        <v>55377</v>
      </c>
      <c r="J37" s="66">
        <v>55376.74</v>
      </c>
      <c r="K37" s="66">
        <f t="shared" si="5"/>
        <v>112.26014586974705</v>
      </c>
      <c r="L37" s="66">
        <f t="shared" si="6"/>
        <v>99.999530490998069</v>
      </c>
    </row>
    <row r="38" spans="2:12" x14ac:dyDescent="0.3">
      <c r="B38" s="66"/>
      <c r="C38" s="66"/>
      <c r="D38" s="66"/>
      <c r="E38" s="66" t="s">
        <v>98</v>
      </c>
      <c r="F38" s="66" t="s">
        <v>99</v>
      </c>
      <c r="G38" s="66">
        <v>937.02</v>
      </c>
      <c r="H38" s="66">
        <v>664</v>
      </c>
      <c r="I38" s="66">
        <v>429</v>
      </c>
      <c r="J38" s="66">
        <v>428.74</v>
      </c>
      <c r="K38" s="66">
        <f t="shared" si="5"/>
        <v>45.755693581780541</v>
      </c>
      <c r="L38" s="66">
        <f t="shared" si="6"/>
        <v>99.939393939393938</v>
      </c>
    </row>
    <row r="39" spans="2:12" x14ac:dyDescent="0.3">
      <c r="B39" s="66"/>
      <c r="C39" s="66"/>
      <c r="D39" s="66"/>
      <c r="E39" s="66" t="s">
        <v>100</v>
      </c>
      <c r="F39" s="66" t="s">
        <v>101</v>
      </c>
      <c r="G39" s="66">
        <v>0</v>
      </c>
      <c r="H39" s="66">
        <v>114</v>
      </c>
      <c r="I39" s="66">
        <v>0</v>
      </c>
      <c r="J39" s="66">
        <v>0</v>
      </c>
      <c r="K39" s="66" t="e">
        <f t="shared" si="5"/>
        <v>#DIV/0!</v>
      </c>
      <c r="L39" s="66" t="e">
        <f t="shared" si="6"/>
        <v>#DIV/0!</v>
      </c>
    </row>
    <row r="40" spans="2:12" x14ac:dyDescent="0.3">
      <c r="B40" s="65"/>
      <c r="C40" s="65"/>
      <c r="D40" s="65" t="s">
        <v>102</v>
      </c>
      <c r="E40" s="65"/>
      <c r="F40" s="65" t="s">
        <v>103</v>
      </c>
      <c r="G40" s="65">
        <f>G41+G42+G43+G44</f>
        <v>26363.81</v>
      </c>
      <c r="H40" s="65">
        <f>H41+H42+H43+H44</f>
        <v>25738</v>
      </c>
      <c r="I40" s="65">
        <f>I41+I42+I43+I44</f>
        <v>28382</v>
      </c>
      <c r="J40" s="65">
        <f>J41+J42+J43+J44</f>
        <v>28381.530000000002</v>
      </c>
      <c r="K40" s="65">
        <f t="shared" si="5"/>
        <v>107.65337028297505</v>
      </c>
      <c r="L40" s="65">
        <f t="shared" si="6"/>
        <v>99.998344020858312</v>
      </c>
    </row>
    <row r="41" spans="2:12" x14ac:dyDescent="0.3">
      <c r="B41" s="66"/>
      <c r="C41" s="66"/>
      <c r="D41" s="66"/>
      <c r="E41" s="66" t="s">
        <v>104</v>
      </c>
      <c r="F41" s="66" t="s">
        <v>105</v>
      </c>
      <c r="G41" s="66">
        <v>21735.79</v>
      </c>
      <c r="H41" s="66">
        <v>21032</v>
      </c>
      <c r="I41" s="66">
        <v>24198</v>
      </c>
      <c r="J41" s="66">
        <v>24198.33</v>
      </c>
      <c r="K41" s="66">
        <f t="shared" si="5"/>
        <v>111.32942487942697</v>
      </c>
      <c r="L41" s="66">
        <f t="shared" si="6"/>
        <v>100.00136374907017</v>
      </c>
    </row>
    <row r="42" spans="2:12" x14ac:dyDescent="0.3">
      <c r="B42" s="66"/>
      <c r="C42" s="66"/>
      <c r="D42" s="66"/>
      <c r="E42" s="66" t="s">
        <v>106</v>
      </c>
      <c r="F42" s="66" t="s">
        <v>107</v>
      </c>
      <c r="G42" s="66">
        <v>3329.9</v>
      </c>
      <c r="H42" s="66">
        <v>2845</v>
      </c>
      <c r="I42" s="66">
        <v>3035</v>
      </c>
      <c r="J42" s="66">
        <v>3034.58</v>
      </c>
      <c r="K42" s="66">
        <f t="shared" si="5"/>
        <v>91.131265203159245</v>
      </c>
      <c r="L42" s="66">
        <f t="shared" si="6"/>
        <v>99.986161449752885</v>
      </c>
    </row>
    <row r="43" spans="2:12" x14ac:dyDescent="0.3">
      <c r="B43" s="66"/>
      <c r="C43" s="66"/>
      <c r="D43" s="66"/>
      <c r="E43" s="66" t="s">
        <v>108</v>
      </c>
      <c r="F43" s="66" t="s">
        <v>109</v>
      </c>
      <c r="G43" s="66">
        <v>899.95</v>
      </c>
      <c r="H43" s="66">
        <v>1593</v>
      </c>
      <c r="I43" s="66">
        <v>885</v>
      </c>
      <c r="J43" s="66">
        <v>884.76</v>
      </c>
      <c r="K43" s="66">
        <f t="shared" si="5"/>
        <v>98.312128451580634</v>
      </c>
      <c r="L43" s="66">
        <f t="shared" si="6"/>
        <v>99.972881355932202</v>
      </c>
    </row>
    <row r="44" spans="2:12" x14ac:dyDescent="0.3">
      <c r="B44" s="66"/>
      <c r="C44" s="66"/>
      <c r="D44" s="66"/>
      <c r="E44" s="66" t="s">
        <v>110</v>
      </c>
      <c r="F44" s="66" t="s">
        <v>111</v>
      </c>
      <c r="G44" s="66">
        <v>398.17</v>
      </c>
      <c r="H44" s="66">
        <v>268</v>
      </c>
      <c r="I44" s="66">
        <v>264</v>
      </c>
      <c r="J44" s="66">
        <v>263.86</v>
      </c>
      <c r="K44" s="66">
        <f t="shared" si="5"/>
        <v>66.268176909360321</v>
      </c>
      <c r="L44" s="66">
        <f t="shared" si="6"/>
        <v>99.946969696969703</v>
      </c>
    </row>
    <row r="45" spans="2:12" x14ac:dyDescent="0.3">
      <c r="B45" s="65"/>
      <c r="C45" s="65"/>
      <c r="D45" s="65" t="s">
        <v>112</v>
      </c>
      <c r="E45" s="65"/>
      <c r="F45" s="65" t="s">
        <v>113</v>
      </c>
      <c r="G45" s="65">
        <f>G46+G47+G48+G49+G50+G51+G52+G53+G54</f>
        <v>192281.67</v>
      </c>
      <c r="H45" s="65">
        <f>H46+H47+H48+H49+H50+H51+H52+H53+H54</f>
        <v>276615</v>
      </c>
      <c r="I45" s="65">
        <f>I46+I47+I48+I49+I50+I51+I52+I53+I54</f>
        <v>293707</v>
      </c>
      <c r="J45" s="65">
        <f>J46+J47+J48+J49+J50+J51+J52+J53+J54</f>
        <v>293172.36</v>
      </c>
      <c r="K45" s="65">
        <f t="shared" si="5"/>
        <v>152.47025886554863</v>
      </c>
      <c r="L45" s="65">
        <f t="shared" si="6"/>
        <v>99.817968247266833</v>
      </c>
    </row>
    <row r="46" spans="2:12" x14ac:dyDescent="0.3">
      <c r="B46" s="66"/>
      <c r="C46" s="66"/>
      <c r="D46" s="66"/>
      <c r="E46" s="66" t="s">
        <v>114</v>
      </c>
      <c r="F46" s="66" t="s">
        <v>115</v>
      </c>
      <c r="G46" s="66">
        <v>40675.769999999997</v>
      </c>
      <c r="H46" s="66">
        <v>38499</v>
      </c>
      <c r="I46" s="66">
        <v>39710</v>
      </c>
      <c r="J46" s="66">
        <v>39709.49</v>
      </c>
      <c r="K46" s="66">
        <f t="shared" si="5"/>
        <v>97.624433415765708</v>
      </c>
      <c r="L46" s="66">
        <f t="shared" si="6"/>
        <v>99.998715688743388</v>
      </c>
    </row>
    <row r="47" spans="2:12" x14ac:dyDescent="0.3">
      <c r="B47" s="66"/>
      <c r="C47" s="66"/>
      <c r="D47" s="66"/>
      <c r="E47" s="66" t="s">
        <v>116</v>
      </c>
      <c r="F47" s="66" t="s">
        <v>117</v>
      </c>
      <c r="G47" s="66">
        <v>5060.09</v>
      </c>
      <c r="H47" s="66">
        <v>4778</v>
      </c>
      <c r="I47" s="66">
        <v>5107</v>
      </c>
      <c r="J47" s="66">
        <v>5106.8900000000003</v>
      </c>
      <c r="K47" s="66">
        <f t="shared" si="5"/>
        <v>100.92488473525175</v>
      </c>
      <c r="L47" s="66">
        <f t="shared" si="6"/>
        <v>99.997846093597033</v>
      </c>
    </row>
    <row r="48" spans="2:12" x14ac:dyDescent="0.3">
      <c r="B48" s="66"/>
      <c r="C48" s="66"/>
      <c r="D48" s="66"/>
      <c r="E48" s="66" t="s">
        <v>118</v>
      </c>
      <c r="F48" s="66" t="s">
        <v>119</v>
      </c>
      <c r="G48" s="66">
        <v>3596.26</v>
      </c>
      <c r="H48" s="66">
        <v>3391</v>
      </c>
      <c r="I48" s="66">
        <v>4815</v>
      </c>
      <c r="J48" s="66">
        <v>4814.68</v>
      </c>
      <c r="K48" s="66">
        <f t="shared" si="5"/>
        <v>133.88019776100725</v>
      </c>
      <c r="L48" s="66">
        <f t="shared" si="6"/>
        <v>99.99335410176532</v>
      </c>
    </row>
    <row r="49" spans="2:12" x14ac:dyDescent="0.3">
      <c r="B49" s="66"/>
      <c r="C49" s="66"/>
      <c r="D49" s="66"/>
      <c r="E49" s="66" t="s">
        <v>120</v>
      </c>
      <c r="F49" s="66" t="s">
        <v>121</v>
      </c>
      <c r="G49" s="66">
        <v>15229.39</v>
      </c>
      <c r="H49" s="66">
        <v>14872</v>
      </c>
      <c r="I49" s="66">
        <v>15476</v>
      </c>
      <c r="J49" s="66">
        <v>15475.32</v>
      </c>
      <c r="K49" s="66">
        <f t="shared" si="5"/>
        <v>101.61483815175789</v>
      </c>
      <c r="L49" s="66">
        <f t="shared" si="6"/>
        <v>99.995606099767386</v>
      </c>
    </row>
    <row r="50" spans="2:12" x14ac:dyDescent="0.3">
      <c r="B50" s="66"/>
      <c r="C50" s="66"/>
      <c r="D50" s="66"/>
      <c r="E50" s="66" t="s">
        <v>122</v>
      </c>
      <c r="F50" s="66" t="s">
        <v>123</v>
      </c>
      <c r="G50" s="66">
        <v>10371.08</v>
      </c>
      <c r="H50" s="66">
        <v>11212</v>
      </c>
      <c r="I50" s="66">
        <v>11271</v>
      </c>
      <c r="J50" s="66">
        <v>10739.54</v>
      </c>
      <c r="K50" s="66">
        <f t="shared" si="5"/>
        <v>103.55276403228979</v>
      </c>
      <c r="L50" s="66">
        <f t="shared" si="6"/>
        <v>95.284712980214707</v>
      </c>
    </row>
    <row r="51" spans="2:12" x14ac:dyDescent="0.3">
      <c r="B51" s="66"/>
      <c r="C51" s="66"/>
      <c r="D51" s="66"/>
      <c r="E51" s="66" t="s">
        <v>124</v>
      </c>
      <c r="F51" s="66" t="s">
        <v>125</v>
      </c>
      <c r="G51" s="66">
        <v>1937.7</v>
      </c>
      <c r="H51" s="66">
        <v>9291</v>
      </c>
      <c r="I51" s="66">
        <v>9419</v>
      </c>
      <c r="J51" s="66">
        <v>9418.4</v>
      </c>
      <c r="K51" s="66">
        <f t="shared" si="5"/>
        <v>486.06079372451876</v>
      </c>
      <c r="L51" s="66">
        <f t="shared" si="6"/>
        <v>99.993629897016675</v>
      </c>
    </row>
    <row r="52" spans="2:12" x14ac:dyDescent="0.3">
      <c r="B52" s="66"/>
      <c r="C52" s="66"/>
      <c r="D52" s="66"/>
      <c r="E52" s="66" t="s">
        <v>126</v>
      </c>
      <c r="F52" s="66" t="s">
        <v>127</v>
      </c>
      <c r="G52" s="66">
        <v>114950.17</v>
      </c>
      <c r="H52" s="66">
        <v>193643</v>
      </c>
      <c r="I52" s="66">
        <v>207304</v>
      </c>
      <c r="J52" s="66">
        <v>207303.81</v>
      </c>
      <c r="K52" s="66">
        <f t="shared" si="5"/>
        <v>180.3423257225283</v>
      </c>
      <c r="L52" s="66">
        <f t="shared" si="6"/>
        <v>99.99990834716165</v>
      </c>
    </row>
    <row r="53" spans="2:12" x14ac:dyDescent="0.3">
      <c r="B53" s="66"/>
      <c r="C53" s="66"/>
      <c r="D53" s="66"/>
      <c r="E53" s="66" t="s">
        <v>128</v>
      </c>
      <c r="F53" s="66" t="s">
        <v>129</v>
      </c>
      <c r="G53" s="66">
        <v>119.45</v>
      </c>
      <c r="H53" s="66">
        <v>133</v>
      </c>
      <c r="I53" s="66">
        <v>111</v>
      </c>
      <c r="J53" s="66">
        <v>110.54</v>
      </c>
      <c r="K53" s="66">
        <f t="shared" si="5"/>
        <v>92.540812055253241</v>
      </c>
      <c r="L53" s="66">
        <f t="shared" si="6"/>
        <v>99.585585585585591</v>
      </c>
    </row>
    <row r="54" spans="2:12" x14ac:dyDescent="0.3">
      <c r="B54" s="66"/>
      <c r="C54" s="66"/>
      <c r="D54" s="66"/>
      <c r="E54" s="66" t="s">
        <v>130</v>
      </c>
      <c r="F54" s="66" t="s">
        <v>131</v>
      </c>
      <c r="G54" s="66">
        <v>341.76</v>
      </c>
      <c r="H54" s="66">
        <v>796</v>
      </c>
      <c r="I54" s="66">
        <v>494</v>
      </c>
      <c r="J54" s="66">
        <v>493.69</v>
      </c>
      <c r="K54" s="66">
        <f t="shared" si="5"/>
        <v>144.45517322097379</v>
      </c>
      <c r="L54" s="66">
        <f t="shared" si="6"/>
        <v>99.937246963562757</v>
      </c>
    </row>
    <row r="55" spans="2:12" x14ac:dyDescent="0.3">
      <c r="B55" s="65"/>
      <c r="C55" s="65"/>
      <c r="D55" s="65" t="s">
        <v>132</v>
      </c>
      <c r="E55" s="65"/>
      <c r="F55" s="65" t="s">
        <v>133</v>
      </c>
      <c r="G55" s="65">
        <f>G56</f>
        <v>597.25</v>
      </c>
      <c r="H55" s="65">
        <f>H56</f>
        <v>991</v>
      </c>
      <c r="I55" s="65">
        <f>I56</f>
        <v>1070</v>
      </c>
      <c r="J55" s="65">
        <f>J56</f>
        <v>1070</v>
      </c>
      <c r="K55" s="65">
        <f t="shared" ref="K55:K77" si="7">(J55*100)/G55</f>
        <v>179.15445793218919</v>
      </c>
      <c r="L55" s="65">
        <f t="shared" ref="L55:L77" si="8">(J55*100)/I55</f>
        <v>100</v>
      </c>
    </row>
    <row r="56" spans="2:12" x14ac:dyDescent="0.3">
      <c r="B56" s="66"/>
      <c r="C56" s="66"/>
      <c r="D56" s="66"/>
      <c r="E56" s="66" t="s">
        <v>134</v>
      </c>
      <c r="F56" s="66" t="s">
        <v>135</v>
      </c>
      <c r="G56" s="66">
        <v>597.25</v>
      </c>
      <c r="H56" s="66">
        <v>991</v>
      </c>
      <c r="I56" s="66">
        <v>1070</v>
      </c>
      <c r="J56" s="66">
        <v>1070</v>
      </c>
      <c r="K56" s="66">
        <f t="shared" si="7"/>
        <v>179.15445793218919</v>
      </c>
      <c r="L56" s="66">
        <f t="shared" si="8"/>
        <v>100</v>
      </c>
    </row>
    <row r="57" spans="2:12" x14ac:dyDescent="0.3">
      <c r="B57" s="65"/>
      <c r="C57" s="65"/>
      <c r="D57" s="65" t="s">
        <v>136</v>
      </c>
      <c r="E57" s="65"/>
      <c r="F57" s="65" t="s">
        <v>137</v>
      </c>
      <c r="G57" s="65">
        <f>G58+G59+G60+G61+G62</f>
        <v>5736.18</v>
      </c>
      <c r="H57" s="65">
        <f>H58+H59+H60+H61+H62</f>
        <v>7071</v>
      </c>
      <c r="I57" s="65">
        <f>I58+I59+I60+I61+I62</f>
        <v>5582</v>
      </c>
      <c r="J57" s="65">
        <f>J58+J59+J60+J61+J62</f>
        <v>5578.79</v>
      </c>
      <c r="K57" s="65">
        <f t="shared" si="7"/>
        <v>97.256187915999845</v>
      </c>
      <c r="L57" s="65">
        <f t="shared" si="8"/>
        <v>99.942493729845935</v>
      </c>
    </row>
    <row r="58" spans="2:12" x14ac:dyDescent="0.3">
      <c r="B58" s="66"/>
      <c r="C58" s="66"/>
      <c r="D58" s="66"/>
      <c r="E58" s="66" t="s">
        <v>138</v>
      </c>
      <c r="F58" s="66" t="s">
        <v>139</v>
      </c>
      <c r="G58" s="66">
        <v>563.21</v>
      </c>
      <c r="H58" s="66">
        <v>783</v>
      </c>
      <c r="I58" s="66">
        <v>437</v>
      </c>
      <c r="J58" s="66">
        <v>436.92</v>
      </c>
      <c r="K58" s="66">
        <f t="shared" si="7"/>
        <v>77.576747571953618</v>
      </c>
      <c r="L58" s="66">
        <f t="shared" si="8"/>
        <v>99.9816933638444</v>
      </c>
    </row>
    <row r="59" spans="2:12" x14ac:dyDescent="0.3">
      <c r="B59" s="66"/>
      <c r="C59" s="66"/>
      <c r="D59" s="66"/>
      <c r="E59" s="66" t="s">
        <v>140</v>
      </c>
      <c r="F59" s="66" t="s">
        <v>141</v>
      </c>
      <c r="G59" s="66">
        <v>87.6</v>
      </c>
      <c r="H59" s="66">
        <v>133</v>
      </c>
      <c r="I59" s="66">
        <v>99</v>
      </c>
      <c r="J59" s="66">
        <v>98.07</v>
      </c>
      <c r="K59" s="66">
        <f t="shared" si="7"/>
        <v>111.95205479452055</v>
      </c>
      <c r="L59" s="66">
        <f t="shared" si="8"/>
        <v>99.060606060606062</v>
      </c>
    </row>
    <row r="60" spans="2:12" x14ac:dyDescent="0.3">
      <c r="B60" s="66"/>
      <c r="C60" s="66"/>
      <c r="D60" s="66"/>
      <c r="E60" s="66" t="s">
        <v>142</v>
      </c>
      <c r="F60" s="66" t="s">
        <v>143</v>
      </c>
      <c r="G60" s="66">
        <v>2963.04</v>
      </c>
      <c r="H60" s="66">
        <v>3347</v>
      </c>
      <c r="I60" s="66">
        <v>3403</v>
      </c>
      <c r="J60" s="66">
        <v>3402.38</v>
      </c>
      <c r="K60" s="66">
        <f t="shared" si="7"/>
        <v>114.82733948917328</v>
      </c>
      <c r="L60" s="66">
        <f t="shared" si="8"/>
        <v>99.981780781663232</v>
      </c>
    </row>
    <row r="61" spans="2:12" x14ac:dyDescent="0.3">
      <c r="B61" s="66"/>
      <c r="C61" s="66"/>
      <c r="D61" s="66"/>
      <c r="E61" s="66" t="s">
        <v>144</v>
      </c>
      <c r="F61" s="66" t="s">
        <v>145</v>
      </c>
      <c r="G61" s="66">
        <v>70.63</v>
      </c>
      <c r="H61" s="66">
        <v>1154</v>
      </c>
      <c r="I61" s="66">
        <v>550</v>
      </c>
      <c r="J61" s="66">
        <v>549.38</v>
      </c>
      <c r="K61" s="66">
        <f t="shared" si="7"/>
        <v>777.82811836330177</v>
      </c>
      <c r="L61" s="66">
        <f t="shared" si="8"/>
        <v>99.88727272727273</v>
      </c>
    </row>
    <row r="62" spans="2:12" x14ac:dyDescent="0.3">
      <c r="B62" s="66"/>
      <c r="C62" s="66"/>
      <c r="D62" s="66"/>
      <c r="E62" s="66" t="s">
        <v>146</v>
      </c>
      <c r="F62" s="66" t="s">
        <v>137</v>
      </c>
      <c r="G62" s="66">
        <v>2051.6999999999998</v>
      </c>
      <c r="H62" s="66">
        <v>1654</v>
      </c>
      <c r="I62" s="66">
        <v>1093</v>
      </c>
      <c r="J62" s="66">
        <v>1092.04</v>
      </c>
      <c r="K62" s="66">
        <f t="shared" si="7"/>
        <v>53.226105181069364</v>
      </c>
      <c r="L62" s="66">
        <f t="shared" si="8"/>
        <v>99.912168344007313</v>
      </c>
    </row>
    <row r="63" spans="2:12" x14ac:dyDescent="0.3">
      <c r="B63" s="65"/>
      <c r="C63" s="65" t="s">
        <v>147</v>
      </c>
      <c r="D63" s="65"/>
      <c r="E63" s="65"/>
      <c r="F63" s="65" t="s">
        <v>148</v>
      </c>
      <c r="G63" s="65">
        <f>G64+G66</f>
        <v>8046.0300000000007</v>
      </c>
      <c r="H63" s="65">
        <f>H64+H66</f>
        <v>16636</v>
      </c>
      <c r="I63" s="65">
        <f>I64+I66</f>
        <v>17298</v>
      </c>
      <c r="J63" s="65">
        <f>J64+J66</f>
        <v>17296.86</v>
      </c>
      <c r="K63" s="65">
        <f t="shared" si="7"/>
        <v>214.97384424368289</v>
      </c>
      <c r="L63" s="65">
        <f t="shared" si="8"/>
        <v>99.993409642733269</v>
      </c>
    </row>
    <row r="64" spans="2:12" x14ac:dyDescent="0.3">
      <c r="B64" s="65"/>
      <c r="C64" s="65"/>
      <c r="D64" s="65" t="s">
        <v>149</v>
      </c>
      <c r="E64" s="65"/>
      <c r="F64" s="65" t="s">
        <v>150</v>
      </c>
      <c r="G64" s="65">
        <f>G65</f>
        <v>457.8</v>
      </c>
      <c r="H64" s="65">
        <f>H65</f>
        <v>362</v>
      </c>
      <c r="I64" s="65">
        <f>I65</f>
        <v>363</v>
      </c>
      <c r="J64" s="65">
        <f>J65</f>
        <v>362.17</v>
      </c>
      <c r="K64" s="65">
        <f t="shared" si="7"/>
        <v>79.110965487112267</v>
      </c>
      <c r="L64" s="65">
        <f t="shared" si="8"/>
        <v>99.771349862258958</v>
      </c>
    </row>
    <row r="65" spans="2:12" x14ac:dyDescent="0.3">
      <c r="B65" s="66"/>
      <c r="C65" s="66"/>
      <c r="D65" s="66"/>
      <c r="E65" s="66" t="s">
        <v>151</v>
      </c>
      <c r="F65" s="66" t="s">
        <v>152</v>
      </c>
      <c r="G65" s="66">
        <v>457.8</v>
      </c>
      <c r="H65" s="66">
        <v>362</v>
      </c>
      <c r="I65" s="66">
        <v>363</v>
      </c>
      <c r="J65" s="66">
        <v>362.17</v>
      </c>
      <c r="K65" s="66">
        <f t="shared" si="7"/>
        <v>79.110965487112267</v>
      </c>
      <c r="L65" s="66">
        <f t="shared" si="8"/>
        <v>99.771349862258958</v>
      </c>
    </row>
    <row r="66" spans="2:12" x14ac:dyDescent="0.3">
      <c r="B66" s="65"/>
      <c r="C66" s="65"/>
      <c r="D66" s="65" t="s">
        <v>153</v>
      </c>
      <c r="E66" s="65"/>
      <c r="F66" s="65" t="s">
        <v>154</v>
      </c>
      <c r="G66" s="65">
        <f>G67+G68</f>
        <v>7588.2300000000005</v>
      </c>
      <c r="H66" s="65">
        <f>H67+H68</f>
        <v>16274</v>
      </c>
      <c r="I66" s="65">
        <f>I67+I68</f>
        <v>16935</v>
      </c>
      <c r="J66" s="65">
        <f>J67+J68</f>
        <v>16934.690000000002</v>
      </c>
      <c r="K66" s="65">
        <f t="shared" si="7"/>
        <v>223.17048903367453</v>
      </c>
      <c r="L66" s="65">
        <f t="shared" si="8"/>
        <v>99.998169471508717</v>
      </c>
    </row>
    <row r="67" spans="2:12" x14ac:dyDescent="0.3">
      <c r="B67" s="66"/>
      <c r="C67" s="66"/>
      <c r="D67" s="66"/>
      <c r="E67" s="66" t="s">
        <v>155</v>
      </c>
      <c r="F67" s="66" t="s">
        <v>156</v>
      </c>
      <c r="G67" s="66">
        <v>424.71</v>
      </c>
      <c r="H67" s="66">
        <v>664</v>
      </c>
      <c r="I67" s="66">
        <v>665</v>
      </c>
      <c r="J67" s="66">
        <v>665</v>
      </c>
      <c r="K67" s="66">
        <f t="shared" si="7"/>
        <v>156.57742930470204</v>
      </c>
      <c r="L67" s="66">
        <f t="shared" si="8"/>
        <v>100</v>
      </c>
    </row>
    <row r="68" spans="2:12" x14ac:dyDescent="0.3">
      <c r="B68" s="66"/>
      <c r="C68" s="66"/>
      <c r="D68" s="66"/>
      <c r="E68" s="66" t="s">
        <v>157</v>
      </c>
      <c r="F68" s="66" t="s">
        <v>158</v>
      </c>
      <c r="G68" s="66">
        <v>7163.52</v>
      </c>
      <c r="H68" s="66">
        <v>15610</v>
      </c>
      <c r="I68" s="66">
        <v>16270</v>
      </c>
      <c r="J68" s="66">
        <v>16269.69</v>
      </c>
      <c r="K68" s="66">
        <f t="shared" si="7"/>
        <v>227.11865116590724</v>
      </c>
      <c r="L68" s="66">
        <f t="shared" si="8"/>
        <v>99.998094652735091</v>
      </c>
    </row>
    <row r="69" spans="2:12" x14ac:dyDescent="0.3">
      <c r="B69" s="65" t="s">
        <v>159</v>
      </c>
      <c r="C69" s="65"/>
      <c r="D69" s="65"/>
      <c r="E69" s="65"/>
      <c r="F69" s="65" t="s">
        <v>160</v>
      </c>
      <c r="G69" s="65">
        <f>G70+G75</f>
        <v>3197.96</v>
      </c>
      <c r="H69" s="65">
        <f>H70+H75</f>
        <v>29840</v>
      </c>
      <c r="I69" s="65">
        <f>I70+I75</f>
        <v>29840</v>
      </c>
      <c r="J69" s="65">
        <f>J70+J75</f>
        <v>29434.73</v>
      </c>
      <c r="K69" s="65">
        <f t="shared" si="7"/>
        <v>920.42208157700532</v>
      </c>
      <c r="L69" s="65">
        <f t="shared" si="8"/>
        <v>98.641856568364616</v>
      </c>
    </row>
    <row r="70" spans="2:12" x14ac:dyDescent="0.3">
      <c r="B70" s="65"/>
      <c r="C70" s="65" t="s">
        <v>161</v>
      </c>
      <c r="D70" s="65"/>
      <c r="E70" s="65"/>
      <c r="F70" s="65" t="s">
        <v>162</v>
      </c>
      <c r="G70" s="65">
        <f>G71+G73</f>
        <v>3197.96</v>
      </c>
      <c r="H70" s="65">
        <f>H71+H73</f>
        <v>3692</v>
      </c>
      <c r="I70" s="65">
        <f>I71+I73</f>
        <v>3692</v>
      </c>
      <c r="J70" s="65">
        <f>J71+J73</f>
        <v>3293.64</v>
      </c>
      <c r="K70" s="65">
        <f t="shared" si="7"/>
        <v>102.99190734092984</v>
      </c>
      <c r="L70" s="65">
        <f t="shared" si="8"/>
        <v>89.210184182015169</v>
      </c>
    </row>
    <row r="71" spans="2:12" x14ac:dyDescent="0.3">
      <c r="B71" s="65"/>
      <c r="C71" s="65"/>
      <c r="D71" s="65" t="s">
        <v>163</v>
      </c>
      <c r="E71" s="65"/>
      <c r="F71" s="65" t="s">
        <v>164</v>
      </c>
      <c r="G71" s="65">
        <f>G72</f>
        <v>0</v>
      </c>
      <c r="H71" s="65">
        <f>H72</f>
        <v>398</v>
      </c>
      <c r="I71" s="65">
        <f>I72</f>
        <v>398</v>
      </c>
      <c r="J71" s="65">
        <f>J72</f>
        <v>0</v>
      </c>
      <c r="K71" s="65" t="e">
        <f t="shared" si="7"/>
        <v>#DIV/0!</v>
      </c>
      <c r="L71" s="65">
        <f t="shared" si="8"/>
        <v>0</v>
      </c>
    </row>
    <row r="72" spans="2:12" x14ac:dyDescent="0.3">
      <c r="B72" s="66"/>
      <c r="C72" s="66"/>
      <c r="D72" s="66"/>
      <c r="E72" s="66" t="s">
        <v>165</v>
      </c>
      <c r="F72" s="66" t="s">
        <v>166</v>
      </c>
      <c r="G72" s="66">
        <v>0</v>
      </c>
      <c r="H72" s="66">
        <v>398</v>
      </c>
      <c r="I72" s="66">
        <v>398</v>
      </c>
      <c r="J72" s="66">
        <v>0</v>
      </c>
      <c r="K72" s="66" t="e">
        <f t="shared" si="7"/>
        <v>#DIV/0!</v>
      </c>
      <c r="L72" s="66">
        <f t="shared" si="8"/>
        <v>0</v>
      </c>
    </row>
    <row r="73" spans="2:12" x14ac:dyDescent="0.3">
      <c r="B73" s="65"/>
      <c r="C73" s="65"/>
      <c r="D73" s="65" t="s">
        <v>167</v>
      </c>
      <c r="E73" s="65"/>
      <c r="F73" s="65" t="s">
        <v>168</v>
      </c>
      <c r="G73" s="65">
        <f>G74</f>
        <v>3197.96</v>
      </c>
      <c r="H73" s="65">
        <f>H74</f>
        <v>3294</v>
      </c>
      <c r="I73" s="65">
        <f>I74</f>
        <v>3294</v>
      </c>
      <c r="J73" s="65">
        <f>J74</f>
        <v>3293.64</v>
      </c>
      <c r="K73" s="65">
        <f t="shared" si="7"/>
        <v>102.99190734092984</v>
      </c>
      <c r="L73" s="65">
        <f t="shared" si="8"/>
        <v>99.989071038251367</v>
      </c>
    </row>
    <row r="74" spans="2:12" x14ac:dyDescent="0.3">
      <c r="B74" s="66"/>
      <c r="C74" s="66"/>
      <c r="D74" s="66"/>
      <c r="E74" s="66" t="s">
        <v>169</v>
      </c>
      <c r="F74" s="66" t="s">
        <v>170</v>
      </c>
      <c r="G74" s="66">
        <v>3197.96</v>
      </c>
      <c r="H74" s="66">
        <v>3294</v>
      </c>
      <c r="I74" s="66">
        <v>3294</v>
      </c>
      <c r="J74" s="66">
        <v>3293.64</v>
      </c>
      <c r="K74" s="66">
        <f t="shared" si="7"/>
        <v>102.99190734092984</v>
      </c>
      <c r="L74" s="66">
        <f t="shared" si="8"/>
        <v>99.989071038251367</v>
      </c>
    </row>
    <row r="75" spans="2:12" x14ac:dyDescent="0.3">
      <c r="B75" s="65"/>
      <c r="C75" s="65" t="s">
        <v>171</v>
      </c>
      <c r="D75" s="65"/>
      <c r="E75" s="65"/>
      <c r="F75" s="65" t="s">
        <v>172</v>
      </c>
      <c r="G75" s="65">
        <f t="shared" ref="G75:J76" si="9">G76</f>
        <v>0</v>
      </c>
      <c r="H75" s="65">
        <f t="shared" si="9"/>
        <v>26148</v>
      </c>
      <c r="I75" s="65">
        <f t="shared" si="9"/>
        <v>26148</v>
      </c>
      <c r="J75" s="65">
        <f t="shared" si="9"/>
        <v>26141.09</v>
      </c>
      <c r="K75" s="65" t="e">
        <f t="shared" si="7"/>
        <v>#DIV/0!</v>
      </c>
      <c r="L75" s="65">
        <f t="shared" si="8"/>
        <v>99.973573504665751</v>
      </c>
    </row>
    <row r="76" spans="2:12" x14ac:dyDescent="0.3">
      <c r="B76" s="65"/>
      <c r="C76" s="65"/>
      <c r="D76" s="65" t="s">
        <v>173</v>
      </c>
      <c r="E76" s="65"/>
      <c r="F76" s="65" t="s">
        <v>174</v>
      </c>
      <c r="G76" s="65">
        <f t="shared" si="9"/>
        <v>0</v>
      </c>
      <c r="H76" s="65">
        <f t="shared" si="9"/>
        <v>26148</v>
      </c>
      <c r="I76" s="65">
        <f t="shared" si="9"/>
        <v>26148</v>
      </c>
      <c r="J76" s="65">
        <f t="shared" si="9"/>
        <v>26141.09</v>
      </c>
      <c r="K76" s="65" t="e">
        <f t="shared" si="7"/>
        <v>#DIV/0!</v>
      </c>
      <c r="L76" s="65">
        <f t="shared" si="8"/>
        <v>99.973573504665751</v>
      </c>
    </row>
    <row r="77" spans="2:12" x14ac:dyDescent="0.3">
      <c r="B77" s="66"/>
      <c r="C77" s="66"/>
      <c r="D77" s="66"/>
      <c r="E77" s="66" t="s">
        <v>175</v>
      </c>
      <c r="F77" s="66" t="s">
        <v>174</v>
      </c>
      <c r="G77" s="66">
        <v>0</v>
      </c>
      <c r="H77" s="66">
        <v>26148</v>
      </c>
      <c r="I77" s="66">
        <v>26148</v>
      </c>
      <c r="J77" s="66">
        <v>26141.09</v>
      </c>
      <c r="K77" s="66" t="e">
        <f t="shared" si="7"/>
        <v>#DIV/0!</v>
      </c>
      <c r="L77" s="66">
        <f t="shared" si="8"/>
        <v>99.973573504665751</v>
      </c>
    </row>
    <row r="78" spans="2:12" x14ac:dyDescent="0.3">
      <c r="B78" s="65"/>
      <c r="C78" s="66"/>
      <c r="D78" s="67"/>
      <c r="E78" s="68"/>
      <c r="F78" s="8"/>
      <c r="G78" s="65"/>
      <c r="H78" s="65"/>
      <c r="I78" s="65"/>
      <c r="J78" s="65"/>
      <c r="K78" s="70"/>
      <c r="L78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7"/>
  <sheetViews>
    <sheetView workbookViewId="0">
      <selection activeCell="C6" sqref="C6:F6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97" t="s">
        <v>16</v>
      </c>
      <c r="C2" s="97"/>
      <c r="D2" s="97"/>
      <c r="E2" s="97"/>
      <c r="F2" s="97"/>
      <c r="G2" s="97"/>
      <c r="H2" s="97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43</v>
      </c>
      <c r="C6" s="71">
        <f>C7+C9</f>
        <v>2185388.8199999998</v>
      </c>
      <c r="D6" s="71">
        <f t="shared" ref="D6:F6" si="0">D7+D9</f>
        <v>2658322.04</v>
      </c>
      <c r="E6" s="71">
        <f t="shared" si="0"/>
        <v>2651438</v>
      </c>
      <c r="F6" s="71">
        <f t="shared" si="0"/>
        <v>2649992.27</v>
      </c>
      <c r="G6" s="72">
        <f t="shared" ref="G6:G17" si="1">(F6*100)/C6</f>
        <v>121.25953266293365</v>
      </c>
      <c r="H6" s="72">
        <f t="shared" ref="H6:H17" si="2">(F6*100)/E6</f>
        <v>99.945473739155887</v>
      </c>
    </row>
    <row r="7" spans="1:8" x14ac:dyDescent="0.3">
      <c r="A7"/>
      <c r="B7" s="8" t="s">
        <v>176</v>
      </c>
      <c r="C7" s="71">
        <f>C8</f>
        <v>2184080.77</v>
      </c>
      <c r="D7" s="71">
        <f>D8</f>
        <v>2656597.04</v>
      </c>
      <c r="E7" s="71">
        <f>E8</f>
        <v>2649713</v>
      </c>
      <c r="F7" s="71">
        <f>F8</f>
        <v>2649258.9700000002</v>
      </c>
      <c r="G7" s="72">
        <f t="shared" si="1"/>
        <v>121.298580454971</v>
      </c>
      <c r="H7" s="72">
        <f t="shared" si="2"/>
        <v>99.982864936693161</v>
      </c>
    </row>
    <row r="8" spans="1:8" x14ac:dyDescent="0.3">
      <c r="A8"/>
      <c r="B8" s="16" t="s">
        <v>177</v>
      </c>
      <c r="C8" s="73">
        <v>2184080.77</v>
      </c>
      <c r="D8" s="73">
        <v>2656597.04</v>
      </c>
      <c r="E8" s="73">
        <v>2649713</v>
      </c>
      <c r="F8" s="74">
        <v>2649258.9700000002</v>
      </c>
      <c r="G8" s="70">
        <f t="shared" si="1"/>
        <v>121.298580454971</v>
      </c>
      <c r="H8" s="70">
        <f t="shared" si="2"/>
        <v>99.982864936693161</v>
      </c>
    </row>
    <row r="9" spans="1:8" x14ac:dyDescent="0.3">
      <c r="A9"/>
      <c r="B9" s="8" t="s">
        <v>178</v>
      </c>
      <c r="C9" s="71">
        <f>C10</f>
        <v>1308.05</v>
      </c>
      <c r="D9" s="71">
        <f>D10</f>
        <v>1725</v>
      </c>
      <c r="E9" s="71">
        <f>E10</f>
        <v>1725</v>
      </c>
      <c r="F9" s="71">
        <f>F10</f>
        <v>733.3</v>
      </c>
      <c r="G9" s="72">
        <f t="shared" si="1"/>
        <v>56.060548144184089</v>
      </c>
      <c r="H9" s="72">
        <f t="shared" si="2"/>
        <v>42.510144927536231</v>
      </c>
    </row>
    <row r="10" spans="1:8" x14ac:dyDescent="0.3">
      <c r="A10"/>
      <c r="B10" s="16" t="s">
        <v>179</v>
      </c>
      <c r="C10" s="73">
        <v>1308.05</v>
      </c>
      <c r="D10" s="73">
        <v>1725</v>
      </c>
      <c r="E10" s="73">
        <v>1725</v>
      </c>
      <c r="F10" s="74">
        <v>733.3</v>
      </c>
      <c r="G10" s="70">
        <f t="shared" si="1"/>
        <v>56.060548144184089</v>
      </c>
      <c r="H10" s="70">
        <f t="shared" si="2"/>
        <v>42.510144927536231</v>
      </c>
    </row>
    <row r="11" spans="1:8" x14ac:dyDescent="0.3">
      <c r="B11" s="8" t="s">
        <v>33</v>
      </c>
      <c r="C11" s="75">
        <f>C12+C14+C16</f>
        <v>2185453.19</v>
      </c>
      <c r="D11" s="75">
        <f>D12+D14+D16</f>
        <v>2660869.04</v>
      </c>
      <c r="E11" s="75">
        <f>E12+E14+E16</f>
        <v>2653985</v>
      </c>
      <c r="F11" s="75">
        <f>F12+F14+F16</f>
        <v>2652602.7200000002</v>
      </c>
      <c r="G11" s="72">
        <f t="shared" si="1"/>
        <v>121.37540772493051</v>
      </c>
      <c r="H11" s="72">
        <f t="shared" si="2"/>
        <v>99.947916811888547</v>
      </c>
    </row>
    <row r="12" spans="1:8" x14ac:dyDescent="0.3">
      <c r="A12"/>
      <c r="B12" s="8" t="s">
        <v>176</v>
      </c>
      <c r="C12" s="75">
        <f>C13</f>
        <v>2184080.77</v>
      </c>
      <c r="D12" s="75">
        <f>D13</f>
        <v>2656597.04</v>
      </c>
      <c r="E12" s="75">
        <f>E13</f>
        <v>2649713</v>
      </c>
      <c r="F12" s="75">
        <f>F13</f>
        <v>2649258.9700000002</v>
      </c>
      <c r="G12" s="72">
        <f t="shared" si="1"/>
        <v>121.298580454971</v>
      </c>
      <c r="H12" s="72">
        <f t="shared" si="2"/>
        <v>99.982864936693161</v>
      </c>
    </row>
    <row r="13" spans="1:8" x14ac:dyDescent="0.3">
      <c r="A13"/>
      <c r="B13" s="16" t="s">
        <v>177</v>
      </c>
      <c r="C13" s="73">
        <v>2184080.77</v>
      </c>
      <c r="D13" s="73">
        <v>2656597.04</v>
      </c>
      <c r="E13" s="76">
        <v>2649713</v>
      </c>
      <c r="F13" s="74">
        <v>2649258.9700000002</v>
      </c>
      <c r="G13" s="70">
        <f t="shared" si="1"/>
        <v>121.298580454971</v>
      </c>
      <c r="H13" s="70">
        <f t="shared" si="2"/>
        <v>99.982864936693161</v>
      </c>
    </row>
    <row r="14" spans="1:8" x14ac:dyDescent="0.3">
      <c r="A14"/>
      <c r="B14" s="8" t="s">
        <v>178</v>
      </c>
      <c r="C14" s="75">
        <f>C15</f>
        <v>1372.42</v>
      </c>
      <c r="D14" s="75">
        <f>D15</f>
        <v>1725</v>
      </c>
      <c r="E14" s="75">
        <f>E15</f>
        <v>1725</v>
      </c>
      <c r="F14" s="75">
        <f>F15</f>
        <v>796.75</v>
      </c>
      <c r="G14" s="72">
        <f t="shared" si="1"/>
        <v>58.054385683682831</v>
      </c>
      <c r="H14" s="72">
        <f t="shared" si="2"/>
        <v>46.188405797101453</v>
      </c>
    </row>
    <row r="15" spans="1:8" x14ac:dyDescent="0.3">
      <c r="A15"/>
      <c r="B15" s="16" t="s">
        <v>179</v>
      </c>
      <c r="C15" s="73">
        <v>1372.42</v>
      </c>
      <c r="D15" s="73">
        <v>1725</v>
      </c>
      <c r="E15" s="76">
        <v>1725</v>
      </c>
      <c r="F15" s="74">
        <v>796.75</v>
      </c>
      <c r="G15" s="70">
        <f t="shared" si="1"/>
        <v>58.054385683682831</v>
      </c>
      <c r="H15" s="70">
        <f t="shared" si="2"/>
        <v>46.188405797101453</v>
      </c>
    </row>
    <row r="16" spans="1:8" x14ac:dyDescent="0.3">
      <c r="A16"/>
      <c r="B16" s="8" t="s">
        <v>180</v>
      </c>
      <c r="C16" s="75">
        <f>C17</f>
        <v>0</v>
      </c>
      <c r="D16" s="75">
        <f>D17</f>
        <v>2547</v>
      </c>
      <c r="E16" s="75">
        <f>E17</f>
        <v>2547</v>
      </c>
      <c r="F16" s="75">
        <f>F17</f>
        <v>2547</v>
      </c>
      <c r="G16" s="72" t="e">
        <f t="shared" si="1"/>
        <v>#DIV/0!</v>
      </c>
      <c r="H16" s="72">
        <f t="shared" si="2"/>
        <v>100</v>
      </c>
    </row>
    <row r="17" spans="1:8" x14ac:dyDescent="0.3">
      <c r="A17"/>
      <c r="B17" s="16" t="s">
        <v>181</v>
      </c>
      <c r="C17" s="73">
        <v>0</v>
      </c>
      <c r="D17" s="73">
        <v>2547</v>
      </c>
      <c r="E17" s="76">
        <v>2547</v>
      </c>
      <c r="F17" s="74">
        <v>2547</v>
      </c>
      <c r="G17" s="70" t="e">
        <f t="shared" si="1"/>
        <v>#DIV/0!</v>
      </c>
      <c r="H17" s="70">
        <f t="shared" si="2"/>
        <v>100</v>
      </c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B1" sqref="B1:H8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7" t="s">
        <v>17</v>
      </c>
      <c r="C2" s="97"/>
      <c r="D2" s="97"/>
      <c r="E2" s="97"/>
      <c r="F2" s="97"/>
      <c r="G2" s="97"/>
      <c r="H2" s="97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33</v>
      </c>
      <c r="C6" s="75">
        <f t="shared" ref="C6:F7" si="0">C7</f>
        <v>2185453.19</v>
      </c>
      <c r="D6" s="75">
        <f t="shared" si="0"/>
        <v>2660869.04</v>
      </c>
      <c r="E6" s="75">
        <f t="shared" si="0"/>
        <v>2653985</v>
      </c>
      <c r="F6" s="75">
        <f t="shared" si="0"/>
        <v>2652602.7200000002</v>
      </c>
      <c r="G6" s="70">
        <f>(F6*100)/C6</f>
        <v>121.37540772493051</v>
      </c>
      <c r="H6" s="70">
        <f>(F6*100)/E6</f>
        <v>99.947916811888547</v>
      </c>
    </row>
    <row r="7" spans="2:8" x14ac:dyDescent="0.3">
      <c r="B7" s="8" t="s">
        <v>182</v>
      </c>
      <c r="C7" s="75">
        <f t="shared" si="0"/>
        <v>2185453.19</v>
      </c>
      <c r="D7" s="75">
        <f t="shared" si="0"/>
        <v>2660869.04</v>
      </c>
      <c r="E7" s="75">
        <f t="shared" si="0"/>
        <v>2653985</v>
      </c>
      <c r="F7" s="75">
        <f t="shared" si="0"/>
        <v>2652602.7200000002</v>
      </c>
      <c r="G7" s="70">
        <f>(F7*100)/C7</f>
        <v>121.37540772493051</v>
      </c>
      <c r="H7" s="70">
        <f>(F7*100)/E7</f>
        <v>99.947916811888547</v>
      </c>
    </row>
    <row r="8" spans="2:8" x14ac:dyDescent="0.3">
      <c r="B8" s="11" t="s">
        <v>183</v>
      </c>
      <c r="C8" s="95">
        <v>2185453.19</v>
      </c>
      <c r="D8" s="73">
        <v>2660869.04</v>
      </c>
      <c r="E8" s="73">
        <v>2653985</v>
      </c>
      <c r="F8" s="74">
        <v>2652602.7200000002</v>
      </c>
      <c r="G8" s="70">
        <f>(F8*100)/C8</f>
        <v>121.37540772493051</v>
      </c>
      <c r="H8" s="70">
        <f>(F8*100)/E8</f>
        <v>99.947916811888547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B1" sqref="B1:L12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97" t="s">
        <v>25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5.75" customHeight="1" x14ac:dyDescent="0.3">
      <c r="B5" s="97" t="s">
        <v>18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20" t="s">
        <v>3</v>
      </c>
      <c r="C7" s="121"/>
      <c r="D7" s="121"/>
      <c r="E7" s="121"/>
      <c r="F7" s="122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3">
      <c r="B8" s="120">
        <v>1</v>
      </c>
      <c r="C8" s="121"/>
      <c r="D8" s="121"/>
      <c r="E8" s="121"/>
      <c r="F8" s="122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B1" sqref="B1:H12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7" t="s">
        <v>19</v>
      </c>
      <c r="C2" s="97"/>
      <c r="D2" s="97"/>
      <c r="E2" s="97"/>
      <c r="F2" s="97"/>
      <c r="G2" s="97"/>
      <c r="H2" s="97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44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9"/>
  <sheetViews>
    <sheetView zoomScaleNormal="100" workbookViewId="0">
      <selection activeCell="C33" sqref="C33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34</v>
      </c>
      <c r="B1" s="38" t="s">
        <v>184</v>
      </c>
      <c r="C1" s="39"/>
    </row>
    <row r="2" spans="1:6" ht="15" customHeight="1" x14ac:dyDescent="0.25">
      <c r="A2" s="41" t="s">
        <v>35</v>
      </c>
      <c r="B2" s="42" t="s">
        <v>185</v>
      </c>
      <c r="C2" s="39"/>
    </row>
    <row r="3" spans="1:6" s="39" customFormat="1" ht="43.5" customHeight="1" x14ac:dyDescent="0.25">
      <c r="A3" s="43" t="s">
        <v>36</v>
      </c>
      <c r="B3" s="37" t="s">
        <v>196</v>
      </c>
    </row>
    <row r="4" spans="1:6" s="39" customFormat="1" x14ac:dyDescent="0.25">
      <c r="A4" s="43" t="s">
        <v>37</v>
      </c>
      <c r="B4" s="44"/>
    </row>
    <row r="5" spans="1:6" s="39" customFormat="1" x14ac:dyDescent="0.25">
      <c r="A5" s="45"/>
      <c r="B5" s="46"/>
    </row>
    <row r="6" spans="1:6" s="39" customFormat="1" x14ac:dyDescent="0.25">
      <c r="A6" s="45" t="s">
        <v>38</v>
      </c>
      <c r="B6" s="46"/>
    </row>
    <row r="7" spans="1:6" x14ac:dyDescent="0.25">
      <c r="A7" s="47" t="s">
        <v>186</v>
      </c>
      <c r="B7" s="46"/>
      <c r="C7" s="77">
        <f>C12</f>
        <v>2656597.04</v>
      </c>
      <c r="D7" s="77">
        <f>D12</f>
        <v>2649713</v>
      </c>
      <c r="E7" s="77">
        <f>E12</f>
        <v>2649258.9699999997</v>
      </c>
      <c r="F7" s="77">
        <f>(E7*100)/D7</f>
        <v>99.982864936693133</v>
      </c>
    </row>
    <row r="8" spans="1:6" x14ac:dyDescent="0.25">
      <c r="A8" s="47" t="s">
        <v>73</v>
      </c>
      <c r="B8" s="46"/>
      <c r="C8" s="77">
        <f>C70</f>
        <v>1725</v>
      </c>
      <c r="D8" s="77">
        <f>D70</f>
        <v>1725</v>
      </c>
      <c r="E8" s="77">
        <f>E70</f>
        <v>796.75</v>
      </c>
      <c r="F8" s="77">
        <f>(E8*100)/D8</f>
        <v>46.188405797101453</v>
      </c>
    </row>
    <row r="9" spans="1:6" x14ac:dyDescent="0.25">
      <c r="A9" s="47" t="s">
        <v>187</v>
      </c>
      <c r="B9" s="46"/>
      <c r="C9" s="77">
        <f>C85</f>
        <v>2547</v>
      </c>
      <c r="D9" s="77">
        <f>D85</f>
        <v>2547</v>
      </c>
      <c r="E9" s="77">
        <f>E85</f>
        <v>2547</v>
      </c>
      <c r="F9" s="77">
        <f>(E9*100)/D9</f>
        <v>100</v>
      </c>
    </row>
    <row r="10" spans="1:6" s="57" customFormat="1" x14ac:dyDescent="0.25"/>
    <row r="11" spans="1:6" ht="39.6" x14ac:dyDescent="0.25">
      <c r="A11" s="47" t="s">
        <v>188</v>
      </c>
      <c r="B11" s="47" t="s">
        <v>189</v>
      </c>
      <c r="C11" s="47" t="s">
        <v>47</v>
      </c>
      <c r="D11" s="47" t="s">
        <v>190</v>
      </c>
      <c r="E11" s="47" t="s">
        <v>191</v>
      </c>
      <c r="F11" s="47" t="s">
        <v>192</v>
      </c>
    </row>
    <row r="12" spans="1:6" x14ac:dyDescent="0.25">
      <c r="A12" s="48" t="s">
        <v>186</v>
      </c>
      <c r="B12" s="48" t="s">
        <v>193</v>
      </c>
      <c r="C12" s="78">
        <f>C13+C58</f>
        <v>2656597.04</v>
      </c>
      <c r="D12" s="78">
        <f>D13+D58</f>
        <v>2649713</v>
      </c>
      <c r="E12" s="78">
        <f>E13+E58</f>
        <v>2649258.9699999997</v>
      </c>
      <c r="F12" s="79">
        <f>(E12*100)/D12</f>
        <v>99.982864936693133</v>
      </c>
    </row>
    <row r="13" spans="1:6" x14ac:dyDescent="0.25">
      <c r="A13" s="49" t="s">
        <v>71</v>
      </c>
      <c r="B13" s="50" t="s">
        <v>72</v>
      </c>
      <c r="C13" s="80">
        <f>C14+C23+C52</f>
        <v>2627155.04</v>
      </c>
      <c r="D13" s="80">
        <f>D14+D23+D52</f>
        <v>2620271</v>
      </c>
      <c r="E13" s="80">
        <f>E14+E23+E52</f>
        <v>2619824.2399999998</v>
      </c>
      <c r="F13" s="81">
        <f>(E13*100)/D13</f>
        <v>99.982949855186718</v>
      </c>
    </row>
    <row r="14" spans="1:6" x14ac:dyDescent="0.25">
      <c r="A14" s="51" t="s">
        <v>73</v>
      </c>
      <c r="B14" s="52" t="s">
        <v>74</v>
      </c>
      <c r="C14" s="82">
        <f>C15+C18+C20</f>
        <v>2238204.04</v>
      </c>
      <c r="D14" s="82">
        <f>D15+D18+D20</f>
        <v>2213201</v>
      </c>
      <c r="E14" s="82">
        <f>E15+E18+E20</f>
        <v>2212764.46</v>
      </c>
      <c r="F14" s="81">
        <f>(E14*100)/D14</f>
        <v>99.980275627925337</v>
      </c>
    </row>
    <row r="15" spans="1:6" x14ac:dyDescent="0.25">
      <c r="A15" s="53" t="s">
        <v>75</v>
      </c>
      <c r="B15" s="54" t="s">
        <v>76</v>
      </c>
      <c r="C15" s="83">
        <f>C16+C17</f>
        <v>1857731.04</v>
      </c>
      <c r="D15" s="83">
        <f>D16+D17</f>
        <v>1833783</v>
      </c>
      <c r="E15" s="83">
        <f>E16+E17</f>
        <v>1833348.15</v>
      </c>
      <c r="F15" s="83">
        <f>(E15*100)/D15</f>
        <v>99.976286725310459</v>
      </c>
    </row>
    <row r="16" spans="1:6" x14ac:dyDescent="0.25">
      <c r="A16" s="55" t="s">
        <v>77</v>
      </c>
      <c r="B16" s="56" t="s">
        <v>78</v>
      </c>
      <c r="C16" s="84">
        <v>1844459.04</v>
      </c>
      <c r="D16" s="84">
        <v>1820000</v>
      </c>
      <c r="E16" s="84">
        <v>1819565.66</v>
      </c>
      <c r="F16" s="84"/>
    </row>
    <row r="17" spans="1:6" x14ac:dyDescent="0.25">
      <c r="A17" s="55" t="s">
        <v>79</v>
      </c>
      <c r="B17" s="56" t="s">
        <v>80</v>
      </c>
      <c r="C17" s="84">
        <v>13272</v>
      </c>
      <c r="D17" s="84">
        <v>13783</v>
      </c>
      <c r="E17" s="84">
        <v>13782.49</v>
      </c>
      <c r="F17" s="84"/>
    </row>
    <row r="18" spans="1:6" x14ac:dyDescent="0.25">
      <c r="A18" s="53" t="s">
        <v>81</v>
      </c>
      <c r="B18" s="54" t="s">
        <v>82</v>
      </c>
      <c r="C18" s="83">
        <f>C19</f>
        <v>46179</v>
      </c>
      <c r="D18" s="83">
        <f>D19</f>
        <v>48293</v>
      </c>
      <c r="E18" s="83">
        <f>E19</f>
        <v>48292.12</v>
      </c>
      <c r="F18" s="83">
        <f>(E18*100)/D18</f>
        <v>99.998177789741789</v>
      </c>
    </row>
    <row r="19" spans="1:6" x14ac:dyDescent="0.25">
      <c r="A19" s="55" t="s">
        <v>83</v>
      </c>
      <c r="B19" s="56" t="s">
        <v>82</v>
      </c>
      <c r="C19" s="84">
        <v>46179</v>
      </c>
      <c r="D19" s="84">
        <v>48293</v>
      </c>
      <c r="E19" s="84">
        <v>48292.12</v>
      </c>
      <c r="F19" s="84"/>
    </row>
    <row r="20" spans="1:6" x14ac:dyDescent="0.25">
      <c r="A20" s="53" t="s">
        <v>84</v>
      </c>
      <c r="B20" s="54" t="s">
        <v>85</v>
      </c>
      <c r="C20" s="83">
        <f>C21+C22</f>
        <v>334294</v>
      </c>
      <c r="D20" s="83">
        <f>D21+D22</f>
        <v>331125</v>
      </c>
      <c r="E20" s="83">
        <f>E21+E22</f>
        <v>331124.19</v>
      </c>
      <c r="F20" s="83">
        <f>(E20*100)/D20</f>
        <v>99.999755379388446</v>
      </c>
    </row>
    <row r="21" spans="1:6" x14ac:dyDescent="0.25">
      <c r="A21" s="55" t="s">
        <v>86</v>
      </c>
      <c r="B21" s="56" t="s">
        <v>87</v>
      </c>
      <c r="C21" s="84">
        <v>28622</v>
      </c>
      <c r="D21" s="84">
        <v>28622</v>
      </c>
      <c r="E21" s="84">
        <v>28621.599999999999</v>
      </c>
      <c r="F21" s="84"/>
    </row>
    <row r="22" spans="1:6" x14ac:dyDescent="0.25">
      <c r="A22" s="55" t="s">
        <v>88</v>
      </c>
      <c r="B22" s="56" t="s">
        <v>89</v>
      </c>
      <c r="C22" s="84">
        <v>305672</v>
      </c>
      <c r="D22" s="84">
        <v>302503</v>
      </c>
      <c r="E22" s="84">
        <v>302502.59000000003</v>
      </c>
      <c r="F22" s="84"/>
    </row>
    <row r="23" spans="1:6" x14ac:dyDescent="0.25">
      <c r="A23" s="51" t="s">
        <v>90</v>
      </c>
      <c r="B23" s="52" t="s">
        <v>91</v>
      </c>
      <c r="C23" s="82">
        <f>C24+C29+C34+C44+C46</f>
        <v>372315</v>
      </c>
      <c r="D23" s="82">
        <f>D24+D29+D34+D44+D46</f>
        <v>389772</v>
      </c>
      <c r="E23" s="82">
        <f>E24+E29+E34+E44+E46</f>
        <v>389762.92</v>
      </c>
      <c r="F23" s="81">
        <f>(E23*100)/D23</f>
        <v>99.997670432971077</v>
      </c>
    </row>
    <row r="24" spans="1:6" x14ac:dyDescent="0.25">
      <c r="A24" s="53" t="s">
        <v>92</v>
      </c>
      <c r="B24" s="54" t="s">
        <v>93</v>
      </c>
      <c r="C24" s="83">
        <f>C25+C26+C27+C28</f>
        <v>65774</v>
      </c>
      <c r="D24" s="83">
        <f>D25+D26+D27+D28</f>
        <v>64905</v>
      </c>
      <c r="E24" s="83">
        <f>E25+E26+E27+E28</f>
        <v>64903.99</v>
      </c>
      <c r="F24" s="83">
        <f>(E24*100)/D24</f>
        <v>99.998443879516216</v>
      </c>
    </row>
    <row r="25" spans="1:6" x14ac:dyDescent="0.25">
      <c r="A25" s="55" t="s">
        <v>94</v>
      </c>
      <c r="B25" s="56" t="s">
        <v>95</v>
      </c>
      <c r="C25" s="84">
        <v>8561</v>
      </c>
      <c r="D25" s="84">
        <v>9099</v>
      </c>
      <c r="E25" s="84">
        <v>9098.51</v>
      </c>
      <c r="F25" s="84"/>
    </row>
    <row r="26" spans="1:6" ht="26.4" x14ac:dyDescent="0.25">
      <c r="A26" s="55" t="s">
        <v>96</v>
      </c>
      <c r="B26" s="56" t="s">
        <v>97</v>
      </c>
      <c r="C26" s="84">
        <v>56435</v>
      </c>
      <c r="D26" s="84">
        <v>55377</v>
      </c>
      <c r="E26" s="84">
        <v>55376.74</v>
      </c>
      <c r="F26" s="84"/>
    </row>
    <row r="27" spans="1:6" x14ac:dyDescent="0.25">
      <c r="A27" s="55" t="s">
        <v>98</v>
      </c>
      <c r="B27" s="56" t="s">
        <v>99</v>
      </c>
      <c r="C27" s="84">
        <v>664</v>
      </c>
      <c r="D27" s="84">
        <v>429</v>
      </c>
      <c r="E27" s="84">
        <v>428.74</v>
      </c>
      <c r="F27" s="84"/>
    </row>
    <row r="28" spans="1:6" x14ac:dyDescent="0.25">
      <c r="A28" s="55" t="s">
        <v>100</v>
      </c>
      <c r="B28" s="56" t="s">
        <v>101</v>
      </c>
      <c r="C28" s="84">
        <v>114</v>
      </c>
      <c r="D28" s="84">
        <v>0</v>
      </c>
      <c r="E28" s="84">
        <v>0</v>
      </c>
      <c r="F28" s="84"/>
    </row>
    <row r="29" spans="1:6" x14ac:dyDescent="0.25">
      <c r="A29" s="53" t="s">
        <v>102</v>
      </c>
      <c r="B29" s="54" t="s">
        <v>103</v>
      </c>
      <c r="C29" s="83">
        <f>C30+C31+C32+C33</f>
        <v>24942</v>
      </c>
      <c r="D29" s="83">
        <f>D30+D31+D32+D33</f>
        <v>27586</v>
      </c>
      <c r="E29" s="83">
        <f>E30+E31+E32+E33</f>
        <v>27584.780000000002</v>
      </c>
      <c r="F29" s="83">
        <f>(E29*100)/D29</f>
        <v>99.995577466831023</v>
      </c>
    </row>
    <row r="30" spans="1:6" x14ac:dyDescent="0.25">
      <c r="A30" s="55" t="s">
        <v>104</v>
      </c>
      <c r="B30" s="56" t="s">
        <v>105</v>
      </c>
      <c r="C30" s="84">
        <v>20236</v>
      </c>
      <c r="D30" s="84">
        <v>23402</v>
      </c>
      <c r="E30" s="84">
        <v>23401.58</v>
      </c>
      <c r="F30" s="84"/>
    </row>
    <row r="31" spans="1:6" x14ac:dyDescent="0.25">
      <c r="A31" s="55" t="s">
        <v>106</v>
      </c>
      <c r="B31" s="56" t="s">
        <v>107</v>
      </c>
      <c r="C31" s="84">
        <v>2845</v>
      </c>
      <c r="D31" s="84">
        <v>3035</v>
      </c>
      <c r="E31" s="84">
        <v>3034.58</v>
      </c>
      <c r="F31" s="84"/>
    </row>
    <row r="32" spans="1:6" x14ac:dyDescent="0.25">
      <c r="A32" s="55" t="s">
        <v>108</v>
      </c>
      <c r="B32" s="56" t="s">
        <v>109</v>
      </c>
      <c r="C32" s="84">
        <v>1593</v>
      </c>
      <c r="D32" s="84">
        <v>885</v>
      </c>
      <c r="E32" s="84">
        <v>884.76</v>
      </c>
      <c r="F32" s="84"/>
    </row>
    <row r="33" spans="1:6" x14ac:dyDescent="0.25">
      <c r="A33" s="55" t="s">
        <v>110</v>
      </c>
      <c r="B33" s="56" t="s">
        <v>111</v>
      </c>
      <c r="C33" s="84">
        <v>268</v>
      </c>
      <c r="D33" s="84">
        <v>264</v>
      </c>
      <c r="E33" s="84">
        <v>263.86</v>
      </c>
      <c r="F33" s="84"/>
    </row>
    <row r="34" spans="1:6" x14ac:dyDescent="0.25">
      <c r="A34" s="53" t="s">
        <v>112</v>
      </c>
      <c r="B34" s="54" t="s">
        <v>113</v>
      </c>
      <c r="C34" s="83">
        <f>C35+C36+C37+C38+C39+C40+C41+C42+C43</f>
        <v>273537</v>
      </c>
      <c r="D34" s="83">
        <f>D35+D36+D37+D38+D39+D40+D41+D42+D43</f>
        <v>290629</v>
      </c>
      <c r="E34" s="83">
        <f>E35+E36+E37+E38+E39+E40+E41+E42+E43</f>
        <v>290625.36</v>
      </c>
      <c r="F34" s="83">
        <f>(E34*100)/D34</f>
        <v>99.998747544119823</v>
      </c>
    </row>
    <row r="35" spans="1:6" x14ac:dyDescent="0.25">
      <c r="A35" s="55" t="s">
        <v>114</v>
      </c>
      <c r="B35" s="56" t="s">
        <v>115</v>
      </c>
      <c r="C35" s="84">
        <v>38499</v>
      </c>
      <c r="D35" s="84">
        <v>39710</v>
      </c>
      <c r="E35" s="84">
        <v>39709.49</v>
      </c>
      <c r="F35" s="84"/>
    </row>
    <row r="36" spans="1:6" x14ac:dyDescent="0.25">
      <c r="A36" s="55" t="s">
        <v>116</v>
      </c>
      <c r="B36" s="56" t="s">
        <v>117</v>
      </c>
      <c r="C36" s="84">
        <v>4778</v>
      </c>
      <c r="D36" s="84">
        <v>5107</v>
      </c>
      <c r="E36" s="84">
        <v>5106.8900000000003</v>
      </c>
      <c r="F36" s="84"/>
    </row>
    <row r="37" spans="1:6" x14ac:dyDescent="0.25">
      <c r="A37" s="55" t="s">
        <v>118</v>
      </c>
      <c r="B37" s="56" t="s">
        <v>119</v>
      </c>
      <c r="C37" s="84">
        <v>3391</v>
      </c>
      <c r="D37" s="84">
        <v>4815</v>
      </c>
      <c r="E37" s="84">
        <v>4814.68</v>
      </c>
      <c r="F37" s="84"/>
    </row>
    <row r="38" spans="1:6" x14ac:dyDescent="0.25">
      <c r="A38" s="55" t="s">
        <v>120</v>
      </c>
      <c r="B38" s="56" t="s">
        <v>121</v>
      </c>
      <c r="C38" s="84">
        <v>14872</v>
      </c>
      <c r="D38" s="84">
        <v>15476</v>
      </c>
      <c r="E38" s="84">
        <v>15475.32</v>
      </c>
      <c r="F38" s="84"/>
    </row>
    <row r="39" spans="1:6" x14ac:dyDescent="0.25">
      <c r="A39" s="55" t="s">
        <v>122</v>
      </c>
      <c r="B39" s="56" t="s">
        <v>123</v>
      </c>
      <c r="C39" s="84">
        <v>10681</v>
      </c>
      <c r="D39" s="84">
        <v>10740</v>
      </c>
      <c r="E39" s="84">
        <v>10739.54</v>
      </c>
      <c r="F39" s="84"/>
    </row>
    <row r="40" spans="1:6" x14ac:dyDescent="0.25">
      <c r="A40" s="55" t="s">
        <v>124</v>
      </c>
      <c r="B40" s="56" t="s">
        <v>125</v>
      </c>
      <c r="C40" s="84">
        <v>9291</v>
      </c>
      <c r="D40" s="84">
        <v>9419</v>
      </c>
      <c r="E40" s="84">
        <v>9418.4</v>
      </c>
      <c r="F40" s="84"/>
    </row>
    <row r="41" spans="1:6" x14ac:dyDescent="0.25">
      <c r="A41" s="55" t="s">
        <v>126</v>
      </c>
      <c r="B41" s="56" t="s">
        <v>127</v>
      </c>
      <c r="C41" s="84">
        <v>191096</v>
      </c>
      <c r="D41" s="84">
        <v>204757</v>
      </c>
      <c r="E41" s="84">
        <v>204756.81</v>
      </c>
      <c r="F41" s="84"/>
    </row>
    <row r="42" spans="1:6" x14ac:dyDescent="0.25">
      <c r="A42" s="55" t="s">
        <v>128</v>
      </c>
      <c r="B42" s="56" t="s">
        <v>129</v>
      </c>
      <c r="C42" s="84">
        <v>133</v>
      </c>
      <c r="D42" s="84">
        <v>111</v>
      </c>
      <c r="E42" s="84">
        <v>110.54</v>
      </c>
      <c r="F42" s="84"/>
    </row>
    <row r="43" spans="1:6" x14ac:dyDescent="0.25">
      <c r="A43" s="55" t="s">
        <v>130</v>
      </c>
      <c r="B43" s="56" t="s">
        <v>131</v>
      </c>
      <c r="C43" s="84">
        <v>796</v>
      </c>
      <c r="D43" s="84">
        <v>494</v>
      </c>
      <c r="E43" s="84">
        <v>493.69</v>
      </c>
      <c r="F43" s="84"/>
    </row>
    <row r="44" spans="1:6" x14ac:dyDescent="0.25">
      <c r="A44" s="53" t="s">
        <v>132</v>
      </c>
      <c r="B44" s="54" t="s">
        <v>133</v>
      </c>
      <c r="C44" s="83">
        <f>C45</f>
        <v>991</v>
      </c>
      <c r="D44" s="83">
        <f>D45</f>
        <v>1070</v>
      </c>
      <c r="E44" s="83">
        <f>E45</f>
        <v>1070</v>
      </c>
      <c r="F44" s="83">
        <f>(E44*100)/D44</f>
        <v>100</v>
      </c>
    </row>
    <row r="45" spans="1:6" ht="26.4" x14ac:dyDescent="0.25">
      <c r="A45" s="55" t="s">
        <v>134</v>
      </c>
      <c r="B45" s="56" t="s">
        <v>135</v>
      </c>
      <c r="C45" s="84">
        <v>991</v>
      </c>
      <c r="D45" s="84">
        <v>1070</v>
      </c>
      <c r="E45" s="84">
        <v>1070</v>
      </c>
      <c r="F45" s="84"/>
    </row>
    <row r="46" spans="1:6" x14ac:dyDescent="0.25">
      <c r="A46" s="53" t="s">
        <v>136</v>
      </c>
      <c r="B46" s="54" t="s">
        <v>137</v>
      </c>
      <c r="C46" s="83">
        <f>C47+C48+C49+C50+C51</f>
        <v>7071</v>
      </c>
      <c r="D46" s="83">
        <f>D47+D48+D49+D50+D51</f>
        <v>5582</v>
      </c>
      <c r="E46" s="83">
        <f>E47+E48+E49+E50+E51</f>
        <v>5578.79</v>
      </c>
      <c r="F46" s="83">
        <f>(E46*100)/D46</f>
        <v>99.942493729845935</v>
      </c>
    </row>
    <row r="47" spans="1:6" x14ac:dyDescent="0.25">
      <c r="A47" s="55" t="s">
        <v>138</v>
      </c>
      <c r="B47" s="56" t="s">
        <v>139</v>
      </c>
      <c r="C47" s="84">
        <v>783</v>
      </c>
      <c r="D47" s="84">
        <v>437</v>
      </c>
      <c r="E47" s="84">
        <v>436.92</v>
      </c>
      <c r="F47" s="84"/>
    </row>
    <row r="48" spans="1:6" x14ac:dyDescent="0.25">
      <c r="A48" s="55" t="s">
        <v>140</v>
      </c>
      <c r="B48" s="56" t="s">
        <v>141</v>
      </c>
      <c r="C48" s="84">
        <v>133</v>
      </c>
      <c r="D48" s="84">
        <v>99</v>
      </c>
      <c r="E48" s="84">
        <v>98.07</v>
      </c>
      <c r="F48" s="84"/>
    </row>
    <row r="49" spans="1:6" x14ac:dyDescent="0.25">
      <c r="A49" s="55" t="s">
        <v>142</v>
      </c>
      <c r="B49" s="56" t="s">
        <v>143</v>
      </c>
      <c r="C49" s="84">
        <v>3347</v>
      </c>
      <c r="D49" s="84">
        <v>3403</v>
      </c>
      <c r="E49" s="84">
        <v>3402.38</v>
      </c>
      <c r="F49" s="84"/>
    </row>
    <row r="50" spans="1:6" x14ac:dyDescent="0.25">
      <c r="A50" s="55" t="s">
        <v>144</v>
      </c>
      <c r="B50" s="56" t="s">
        <v>145</v>
      </c>
      <c r="C50" s="84">
        <v>1154</v>
      </c>
      <c r="D50" s="84">
        <v>550</v>
      </c>
      <c r="E50" s="84">
        <v>549.38</v>
      </c>
      <c r="F50" s="84"/>
    </row>
    <row r="51" spans="1:6" x14ac:dyDescent="0.25">
      <c r="A51" s="55" t="s">
        <v>146</v>
      </c>
      <c r="B51" s="56" t="s">
        <v>137</v>
      </c>
      <c r="C51" s="84">
        <v>1654</v>
      </c>
      <c r="D51" s="84">
        <v>1093</v>
      </c>
      <c r="E51" s="84">
        <v>1092.04</v>
      </c>
      <c r="F51" s="84"/>
    </row>
    <row r="52" spans="1:6" x14ac:dyDescent="0.25">
      <c r="A52" s="51" t="s">
        <v>147</v>
      </c>
      <c r="B52" s="52" t="s">
        <v>148</v>
      </c>
      <c r="C52" s="82">
        <f>C53+C55</f>
        <v>16636</v>
      </c>
      <c r="D52" s="82">
        <f>D53+D55</f>
        <v>17298</v>
      </c>
      <c r="E52" s="82">
        <f>E53+E55</f>
        <v>17296.86</v>
      </c>
      <c r="F52" s="81">
        <f>(E52*100)/D52</f>
        <v>99.993409642733269</v>
      </c>
    </row>
    <row r="53" spans="1:6" x14ac:dyDescent="0.25">
      <c r="A53" s="53" t="s">
        <v>149</v>
      </c>
      <c r="B53" s="54" t="s">
        <v>150</v>
      </c>
      <c r="C53" s="83">
        <f>C54</f>
        <v>362</v>
      </c>
      <c r="D53" s="83">
        <f>D54</f>
        <v>363</v>
      </c>
      <c r="E53" s="83">
        <f>E54</f>
        <v>362.17</v>
      </c>
      <c r="F53" s="83">
        <f>(E53*100)/D53</f>
        <v>99.771349862258958</v>
      </c>
    </row>
    <row r="54" spans="1:6" ht="26.4" x14ac:dyDescent="0.25">
      <c r="A54" s="55" t="s">
        <v>151</v>
      </c>
      <c r="B54" s="56" t="s">
        <v>152</v>
      </c>
      <c r="C54" s="84">
        <v>362</v>
      </c>
      <c r="D54" s="84">
        <v>363</v>
      </c>
      <c r="E54" s="84">
        <v>362.17</v>
      </c>
      <c r="F54" s="84"/>
    </row>
    <row r="55" spans="1:6" x14ac:dyDescent="0.25">
      <c r="A55" s="53" t="s">
        <v>153</v>
      </c>
      <c r="B55" s="54" t="s">
        <v>154</v>
      </c>
      <c r="C55" s="83">
        <f>C56+C57</f>
        <v>16274</v>
      </c>
      <c r="D55" s="83">
        <f>D56+D57</f>
        <v>16935</v>
      </c>
      <c r="E55" s="83">
        <f>E56+E57</f>
        <v>16934.690000000002</v>
      </c>
      <c r="F55" s="83">
        <f>(E55*100)/D55</f>
        <v>99.998169471508717</v>
      </c>
    </row>
    <row r="56" spans="1:6" x14ac:dyDescent="0.25">
      <c r="A56" s="55" t="s">
        <v>155</v>
      </c>
      <c r="B56" s="56" t="s">
        <v>156</v>
      </c>
      <c r="C56" s="84">
        <v>664</v>
      </c>
      <c r="D56" s="84">
        <v>665</v>
      </c>
      <c r="E56" s="84">
        <v>665</v>
      </c>
      <c r="F56" s="84"/>
    </row>
    <row r="57" spans="1:6" x14ac:dyDescent="0.25">
      <c r="A57" s="55" t="s">
        <v>157</v>
      </c>
      <c r="B57" s="56" t="s">
        <v>158</v>
      </c>
      <c r="C57" s="84">
        <v>15610</v>
      </c>
      <c r="D57" s="84">
        <v>16270</v>
      </c>
      <c r="E57" s="84">
        <v>16269.69</v>
      </c>
      <c r="F57" s="84"/>
    </row>
    <row r="58" spans="1:6" x14ac:dyDescent="0.25">
      <c r="A58" s="49" t="s">
        <v>159</v>
      </c>
      <c r="B58" s="50" t="s">
        <v>160</v>
      </c>
      <c r="C58" s="80">
        <f>C59+C62</f>
        <v>29442</v>
      </c>
      <c r="D58" s="80">
        <f>D59+D62</f>
        <v>29442</v>
      </c>
      <c r="E58" s="80">
        <f>E59+E62</f>
        <v>29434.73</v>
      </c>
      <c r="F58" s="81">
        <f>(E58*100)/D58</f>
        <v>99.975307384009241</v>
      </c>
    </row>
    <row r="59" spans="1:6" x14ac:dyDescent="0.25">
      <c r="A59" s="51" t="s">
        <v>161</v>
      </c>
      <c r="B59" s="52" t="s">
        <v>162</v>
      </c>
      <c r="C59" s="82">
        <f t="shared" ref="C59:E60" si="0">C60</f>
        <v>3294</v>
      </c>
      <c r="D59" s="82">
        <f t="shared" si="0"/>
        <v>3294</v>
      </c>
      <c r="E59" s="82">
        <f t="shared" si="0"/>
        <v>3293.64</v>
      </c>
      <c r="F59" s="81">
        <f>(E59*100)/D59</f>
        <v>99.989071038251367</v>
      </c>
    </row>
    <row r="60" spans="1:6" x14ac:dyDescent="0.25">
      <c r="A60" s="53" t="s">
        <v>167</v>
      </c>
      <c r="B60" s="54" t="s">
        <v>168</v>
      </c>
      <c r="C60" s="83">
        <f t="shared" si="0"/>
        <v>3294</v>
      </c>
      <c r="D60" s="83">
        <f t="shared" si="0"/>
        <v>3294</v>
      </c>
      <c r="E60" s="83">
        <f t="shared" si="0"/>
        <v>3293.64</v>
      </c>
      <c r="F60" s="83">
        <f>(E60*100)/D60</f>
        <v>99.989071038251367</v>
      </c>
    </row>
    <row r="61" spans="1:6" x14ac:dyDescent="0.25">
      <c r="A61" s="55" t="s">
        <v>169</v>
      </c>
      <c r="B61" s="56" t="s">
        <v>170</v>
      </c>
      <c r="C61" s="84">
        <v>3294</v>
      </c>
      <c r="D61" s="84">
        <v>3294</v>
      </c>
      <c r="E61" s="84">
        <v>3293.64</v>
      </c>
      <c r="F61" s="84"/>
    </row>
    <row r="62" spans="1:6" x14ac:dyDescent="0.25">
      <c r="A62" s="51" t="s">
        <v>171</v>
      </c>
      <c r="B62" s="52" t="s">
        <v>172</v>
      </c>
      <c r="C62" s="82">
        <f t="shared" ref="C62:E63" si="1">C63</f>
        <v>26148</v>
      </c>
      <c r="D62" s="82">
        <f t="shared" si="1"/>
        <v>26148</v>
      </c>
      <c r="E62" s="82">
        <f t="shared" si="1"/>
        <v>26141.09</v>
      </c>
      <c r="F62" s="81">
        <f>(E62*100)/D62</f>
        <v>99.973573504665751</v>
      </c>
    </row>
    <row r="63" spans="1:6" x14ac:dyDescent="0.25">
      <c r="A63" s="53" t="s">
        <v>173</v>
      </c>
      <c r="B63" s="54" t="s">
        <v>174</v>
      </c>
      <c r="C63" s="83">
        <f t="shared" si="1"/>
        <v>26148</v>
      </c>
      <c r="D63" s="83">
        <f t="shared" si="1"/>
        <v>26148</v>
      </c>
      <c r="E63" s="83">
        <f t="shared" si="1"/>
        <v>26141.09</v>
      </c>
      <c r="F63" s="83">
        <f>(E63*100)/D63</f>
        <v>99.973573504665751</v>
      </c>
    </row>
    <row r="64" spans="1:6" x14ac:dyDescent="0.25">
      <c r="A64" s="55" t="s">
        <v>175</v>
      </c>
      <c r="B64" s="56" t="s">
        <v>174</v>
      </c>
      <c r="C64" s="84">
        <v>26148</v>
      </c>
      <c r="D64" s="84">
        <v>26148</v>
      </c>
      <c r="E64" s="84">
        <v>26141.09</v>
      </c>
      <c r="F64" s="84"/>
    </row>
    <row r="65" spans="1:6" x14ac:dyDescent="0.25">
      <c r="A65" s="49" t="s">
        <v>55</v>
      </c>
      <c r="B65" s="50" t="s">
        <v>56</v>
      </c>
      <c r="C65" s="80">
        <f t="shared" ref="C65:E66" si="2">C66</f>
        <v>2656597.04</v>
      </c>
      <c r="D65" s="80">
        <f t="shared" si="2"/>
        <v>2649713</v>
      </c>
      <c r="E65" s="80">
        <f t="shared" si="2"/>
        <v>2649258.9700000002</v>
      </c>
      <c r="F65" s="81">
        <f>(E65*100)/D65</f>
        <v>99.982864936693161</v>
      </c>
    </row>
    <row r="66" spans="1:6" x14ac:dyDescent="0.25">
      <c r="A66" s="51" t="s">
        <v>63</v>
      </c>
      <c r="B66" s="52" t="s">
        <v>64</v>
      </c>
      <c r="C66" s="82">
        <f t="shared" si="2"/>
        <v>2656597.04</v>
      </c>
      <c r="D66" s="82">
        <f t="shared" si="2"/>
        <v>2649713</v>
      </c>
      <c r="E66" s="82">
        <f t="shared" si="2"/>
        <v>2649258.9700000002</v>
      </c>
      <c r="F66" s="81">
        <f>(E66*100)/D66</f>
        <v>99.982864936693161</v>
      </c>
    </row>
    <row r="67" spans="1:6" ht="26.4" x14ac:dyDescent="0.25">
      <c r="A67" s="53" t="s">
        <v>65</v>
      </c>
      <c r="B67" s="54" t="s">
        <v>66</v>
      </c>
      <c r="C67" s="83">
        <f>C68+C69</f>
        <v>2656597.04</v>
      </c>
      <c r="D67" s="83">
        <f>D68+D69</f>
        <v>2649713</v>
      </c>
      <c r="E67" s="83">
        <f>E68+E69</f>
        <v>2649258.9700000002</v>
      </c>
      <c r="F67" s="83">
        <f>(E67*100)/D67</f>
        <v>99.982864936693161</v>
      </c>
    </row>
    <row r="68" spans="1:6" x14ac:dyDescent="0.25">
      <c r="A68" s="55" t="s">
        <v>67</v>
      </c>
      <c r="B68" s="56" t="s">
        <v>68</v>
      </c>
      <c r="C68" s="84">
        <v>2627155.04</v>
      </c>
      <c r="D68" s="84">
        <v>2620271</v>
      </c>
      <c r="E68" s="84">
        <v>2619824.2400000002</v>
      </c>
      <c r="F68" s="84"/>
    </row>
    <row r="69" spans="1:6" ht="26.4" x14ac:dyDescent="0.25">
      <c r="A69" s="55" t="s">
        <v>69</v>
      </c>
      <c r="B69" s="56" t="s">
        <v>70</v>
      </c>
      <c r="C69" s="84">
        <v>29442</v>
      </c>
      <c r="D69" s="84">
        <v>29442</v>
      </c>
      <c r="E69" s="84">
        <v>29434.73</v>
      </c>
      <c r="F69" s="84"/>
    </row>
    <row r="70" spans="1:6" x14ac:dyDescent="0.25">
      <c r="A70" s="48" t="s">
        <v>73</v>
      </c>
      <c r="B70" s="48" t="s">
        <v>194</v>
      </c>
      <c r="C70" s="78">
        <f>C71+C77</f>
        <v>1725</v>
      </c>
      <c r="D70" s="78">
        <f>D71+D77</f>
        <v>1725</v>
      </c>
      <c r="E70" s="78">
        <f>E71+E77</f>
        <v>796.75</v>
      </c>
      <c r="F70" s="79">
        <f>(E70*100)/D70</f>
        <v>46.188405797101453</v>
      </c>
    </row>
    <row r="71" spans="1:6" x14ac:dyDescent="0.25">
      <c r="A71" s="49" t="s">
        <v>71</v>
      </c>
      <c r="B71" s="50" t="s">
        <v>72</v>
      </c>
      <c r="C71" s="80">
        <f>C72</f>
        <v>1327</v>
      </c>
      <c r="D71" s="80">
        <f>D72</f>
        <v>1327</v>
      </c>
      <c r="E71" s="80">
        <f>E72</f>
        <v>796.75</v>
      </c>
      <c r="F71" s="81">
        <f>(E71*100)/D71</f>
        <v>60.041446872645061</v>
      </c>
    </row>
    <row r="72" spans="1:6" x14ac:dyDescent="0.25">
      <c r="A72" s="51" t="s">
        <v>90</v>
      </c>
      <c r="B72" s="52" t="s">
        <v>91</v>
      </c>
      <c r="C72" s="82">
        <f>C73+C75</f>
        <v>1327</v>
      </c>
      <c r="D72" s="82">
        <f>D73+D75</f>
        <v>1327</v>
      </c>
      <c r="E72" s="82">
        <f>E73+E75</f>
        <v>796.75</v>
      </c>
      <c r="F72" s="81">
        <f>(E72*100)/D72</f>
        <v>60.041446872645061</v>
      </c>
    </row>
    <row r="73" spans="1:6" x14ac:dyDescent="0.25">
      <c r="A73" s="53" t="s">
        <v>102</v>
      </c>
      <c r="B73" s="54" t="s">
        <v>103</v>
      </c>
      <c r="C73" s="83">
        <f>C74</f>
        <v>796</v>
      </c>
      <c r="D73" s="83">
        <f>D74</f>
        <v>796</v>
      </c>
      <c r="E73" s="83">
        <f>E74</f>
        <v>796.75</v>
      </c>
      <c r="F73" s="83">
        <f>(E73*100)/D73</f>
        <v>100.09422110552764</v>
      </c>
    </row>
    <row r="74" spans="1:6" x14ac:dyDescent="0.25">
      <c r="A74" s="55" t="s">
        <v>104</v>
      </c>
      <c r="B74" s="56" t="s">
        <v>105</v>
      </c>
      <c r="C74" s="84">
        <v>796</v>
      </c>
      <c r="D74" s="84">
        <v>796</v>
      </c>
      <c r="E74" s="84">
        <v>796.75</v>
      </c>
      <c r="F74" s="84"/>
    </row>
    <row r="75" spans="1:6" x14ac:dyDescent="0.25">
      <c r="A75" s="53" t="s">
        <v>112</v>
      </c>
      <c r="B75" s="54" t="s">
        <v>113</v>
      </c>
      <c r="C75" s="83">
        <f>C76</f>
        <v>531</v>
      </c>
      <c r="D75" s="83">
        <f>D76</f>
        <v>531</v>
      </c>
      <c r="E75" s="83">
        <f>E76</f>
        <v>0</v>
      </c>
      <c r="F75" s="83">
        <f>(E75*100)/D75</f>
        <v>0</v>
      </c>
    </row>
    <row r="76" spans="1:6" x14ac:dyDescent="0.25">
      <c r="A76" s="55" t="s">
        <v>122</v>
      </c>
      <c r="B76" s="56" t="s">
        <v>123</v>
      </c>
      <c r="C76" s="84">
        <v>531</v>
      </c>
      <c r="D76" s="84">
        <v>531</v>
      </c>
      <c r="E76" s="84">
        <v>0</v>
      </c>
      <c r="F76" s="84"/>
    </row>
    <row r="77" spans="1:6" x14ac:dyDescent="0.25">
      <c r="A77" s="49" t="s">
        <v>159</v>
      </c>
      <c r="B77" s="50" t="s">
        <v>160</v>
      </c>
      <c r="C77" s="80">
        <f t="shared" ref="C77:E79" si="3">C78</f>
        <v>398</v>
      </c>
      <c r="D77" s="80">
        <f t="shared" si="3"/>
        <v>398</v>
      </c>
      <c r="E77" s="80">
        <f t="shared" si="3"/>
        <v>0</v>
      </c>
      <c r="F77" s="81">
        <f>(E77*100)/D77</f>
        <v>0</v>
      </c>
    </row>
    <row r="78" spans="1:6" x14ac:dyDescent="0.25">
      <c r="A78" s="51" t="s">
        <v>161</v>
      </c>
      <c r="B78" s="52" t="s">
        <v>162</v>
      </c>
      <c r="C78" s="82">
        <f t="shared" si="3"/>
        <v>398</v>
      </c>
      <c r="D78" s="82">
        <f t="shared" si="3"/>
        <v>398</v>
      </c>
      <c r="E78" s="82">
        <f t="shared" si="3"/>
        <v>0</v>
      </c>
      <c r="F78" s="81">
        <f>(E78*100)/D78</f>
        <v>0</v>
      </c>
    </row>
    <row r="79" spans="1:6" x14ac:dyDescent="0.25">
      <c r="A79" s="53" t="s">
        <v>163</v>
      </c>
      <c r="B79" s="54" t="s">
        <v>164</v>
      </c>
      <c r="C79" s="83">
        <f t="shared" si="3"/>
        <v>398</v>
      </c>
      <c r="D79" s="83">
        <f t="shared" si="3"/>
        <v>398</v>
      </c>
      <c r="E79" s="83">
        <f t="shared" si="3"/>
        <v>0</v>
      </c>
      <c r="F79" s="83">
        <f>(E79*100)/D79</f>
        <v>0</v>
      </c>
    </row>
    <row r="80" spans="1:6" x14ac:dyDescent="0.25">
      <c r="A80" s="55" t="s">
        <v>165</v>
      </c>
      <c r="B80" s="56" t="s">
        <v>166</v>
      </c>
      <c r="C80" s="84">
        <v>398</v>
      </c>
      <c r="D80" s="84">
        <v>398</v>
      </c>
      <c r="E80" s="84">
        <v>0</v>
      </c>
      <c r="F80" s="84"/>
    </row>
    <row r="81" spans="1:6" x14ac:dyDescent="0.25">
      <c r="A81" s="49" t="s">
        <v>55</v>
      </c>
      <c r="B81" s="50" t="s">
        <v>56</v>
      </c>
      <c r="C81" s="80">
        <f t="shared" ref="C81:E83" si="4">C82</f>
        <v>606.53</v>
      </c>
      <c r="D81" s="80">
        <f t="shared" si="4"/>
        <v>1725</v>
      </c>
      <c r="E81" s="80">
        <f t="shared" si="4"/>
        <v>796.75</v>
      </c>
      <c r="F81" s="81">
        <f>(E81*100)/D81</f>
        <v>46.188405797101453</v>
      </c>
    </row>
    <row r="82" spans="1:6" x14ac:dyDescent="0.25">
      <c r="A82" s="51" t="s">
        <v>57</v>
      </c>
      <c r="B82" s="52" t="s">
        <v>58</v>
      </c>
      <c r="C82" s="82">
        <f t="shared" si="4"/>
        <v>606.53</v>
      </c>
      <c r="D82" s="82">
        <f t="shared" si="4"/>
        <v>1725</v>
      </c>
      <c r="E82" s="82">
        <f t="shared" si="4"/>
        <v>796.75</v>
      </c>
      <c r="F82" s="81">
        <f>(E82*100)/D82</f>
        <v>46.188405797101453</v>
      </c>
    </row>
    <row r="83" spans="1:6" x14ac:dyDescent="0.25">
      <c r="A83" s="53" t="s">
        <v>59</v>
      </c>
      <c r="B83" s="54" t="s">
        <v>60</v>
      </c>
      <c r="C83" s="83">
        <f t="shared" si="4"/>
        <v>606.53</v>
      </c>
      <c r="D83" s="83">
        <f t="shared" si="4"/>
        <v>1725</v>
      </c>
      <c r="E83" s="83">
        <f t="shared" si="4"/>
        <v>796.75</v>
      </c>
      <c r="F83" s="83">
        <f>(E83*100)/D83</f>
        <v>46.188405797101453</v>
      </c>
    </row>
    <row r="84" spans="1:6" x14ac:dyDescent="0.25">
      <c r="A84" s="55" t="s">
        <v>61</v>
      </c>
      <c r="B84" s="56" t="s">
        <v>62</v>
      </c>
      <c r="C84" s="84">
        <v>606.53</v>
      </c>
      <c r="D84" s="84">
        <v>1725</v>
      </c>
      <c r="E84" s="84">
        <v>796.75</v>
      </c>
      <c r="F84" s="84"/>
    </row>
    <row r="85" spans="1:6" x14ac:dyDescent="0.25">
      <c r="A85" s="48" t="s">
        <v>187</v>
      </c>
      <c r="B85" s="48" t="s">
        <v>195</v>
      </c>
      <c r="C85" s="78">
        <f t="shared" ref="C85:E88" si="5">C86</f>
        <v>2547</v>
      </c>
      <c r="D85" s="78">
        <f t="shared" si="5"/>
        <v>2547</v>
      </c>
      <c r="E85" s="78">
        <f t="shared" si="5"/>
        <v>2547</v>
      </c>
      <c r="F85" s="79">
        <f>(E85*100)/D85</f>
        <v>100</v>
      </c>
    </row>
    <row r="86" spans="1:6" x14ac:dyDescent="0.25">
      <c r="A86" s="49" t="s">
        <v>71</v>
      </c>
      <c r="B86" s="50" t="s">
        <v>72</v>
      </c>
      <c r="C86" s="80">
        <f t="shared" si="5"/>
        <v>2547</v>
      </c>
      <c r="D86" s="80">
        <f t="shared" si="5"/>
        <v>2547</v>
      </c>
      <c r="E86" s="80">
        <f t="shared" si="5"/>
        <v>2547</v>
      </c>
      <c r="F86" s="81">
        <f>(E86*100)/D86</f>
        <v>100</v>
      </c>
    </row>
    <row r="87" spans="1:6" x14ac:dyDescent="0.25">
      <c r="A87" s="51" t="s">
        <v>90</v>
      </c>
      <c r="B87" s="52" t="s">
        <v>91</v>
      </c>
      <c r="C87" s="82">
        <f t="shared" si="5"/>
        <v>2547</v>
      </c>
      <c r="D87" s="82">
        <f t="shared" si="5"/>
        <v>2547</v>
      </c>
      <c r="E87" s="82">
        <f t="shared" si="5"/>
        <v>2547</v>
      </c>
      <c r="F87" s="81">
        <f>(E87*100)/D87</f>
        <v>100</v>
      </c>
    </row>
    <row r="88" spans="1:6" x14ac:dyDescent="0.25">
      <c r="A88" s="53" t="s">
        <v>112</v>
      </c>
      <c r="B88" s="54" t="s">
        <v>113</v>
      </c>
      <c r="C88" s="83">
        <f t="shared" si="5"/>
        <v>2547</v>
      </c>
      <c r="D88" s="83">
        <f t="shared" si="5"/>
        <v>2547</v>
      </c>
      <c r="E88" s="83">
        <f t="shared" si="5"/>
        <v>2547</v>
      </c>
      <c r="F88" s="83">
        <f>(E88*100)/D88</f>
        <v>100</v>
      </c>
    </row>
    <row r="89" spans="1:6" x14ac:dyDescent="0.25">
      <c r="A89" s="55" t="s">
        <v>126</v>
      </c>
      <c r="B89" s="56" t="s">
        <v>127</v>
      </c>
      <c r="C89" s="84">
        <v>2547</v>
      </c>
      <c r="D89" s="84">
        <v>2547</v>
      </c>
      <c r="E89" s="84">
        <v>2547</v>
      </c>
      <c r="F89" s="84"/>
    </row>
    <row r="90" spans="1:6" x14ac:dyDescent="0.25">
      <c r="A90" s="49" t="s">
        <v>55</v>
      </c>
      <c r="B90" s="50" t="s">
        <v>56</v>
      </c>
      <c r="C90" s="80">
        <f t="shared" ref="C90:E92" si="6">C91</f>
        <v>2547</v>
      </c>
      <c r="D90" s="80">
        <f t="shared" si="6"/>
        <v>2547</v>
      </c>
      <c r="E90" s="80">
        <f t="shared" si="6"/>
        <v>2547</v>
      </c>
      <c r="F90" s="81">
        <f>(E90*100)/D90</f>
        <v>100</v>
      </c>
    </row>
    <row r="91" spans="1:6" x14ac:dyDescent="0.25">
      <c r="A91" s="51" t="s">
        <v>198</v>
      </c>
      <c r="B91" s="52" t="s">
        <v>197</v>
      </c>
      <c r="C91" s="82">
        <f t="shared" si="6"/>
        <v>2547</v>
      </c>
      <c r="D91" s="82">
        <f t="shared" si="6"/>
        <v>2547</v>
      </c>
      <c r="E91" s="82">
        <f t="shared" si="6"/>
        <v>2547</v>
      </c>
      <c r="F91" s="81">
        <f>(E91*100)/D91</f>
        <v>100</v>
      </c>
    </row>
    <row r="92" spans="1:6" x14ac:dyDescent="0.25">
      <c r="A92" s="53" t="s">
        <v>200</v>
      </c>
      <c r="B92" s="54" t="s">
        <v>199</v>
      </c>
      <c r="C92" s="83">
        <f t="shared" si="6"/>
        <v>2547</v>
      </c>
      <c r="D92" s="83">
        <f t="shared" si="6"/>
        <v>2547</v>
      </c>
      <c r="E92" s="83">
        <f t="shared" si="6"/>
        <v>2547</v>
      </c>
      <c r="F92" s="83">
        <f>(E92*100)/D92</f>
        <v>100</v>
      </c>
    </row>
    <row r="93" spans="1:6" x14ac:dyDescent="0.25">
      <c r="A93" s="55" t="s">
        <v>201</v>
      </c>
      <c r="B93" s="56" t="s">
        <v>195</v>
      </c>
      <c r="C93" s="84">
        <v>2547</v>
      </c>
      <c r="D93" s="84">
        <v>2547</v>
      </c>
      <c r="E93" s="84">
        <v>2547</v>
      </c>
      <c r="F93" s="84"/>
    </row>
    <row r="94" spans="1:6" s="57" customFormat="1" x14ac:dyDescent="0.25"/>
    <row r="95" spans="1:6" s="57" customFormat="1" x14ac:dyDescent="0.25"/>
    <row r="96" spans="1: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="57" customFormat="1" x14ac:dyDescent="0.25"/>
    <row r="1218" s="57" customFormat="1" x14ac:dyDescent="0.25"/>
    <row r="1219" s="57" customFormat="1" x14ac:dyDescent="0.25"/>
    <row r="1220" s="57" customFormat="1" x14ac:dyDescent="0.25"/>
    <row r="1221" s="57" customFormat="1" x14ac:dyDescent="0.25"/>
    <row r="1222" s="57" customFormat="1" x14ac:dyDescent="0.25"/>
    <row r="1223" s="57" customFormat="1" x14ac:dyDescent="0.25"/>
    <row r="1224" s="57" customFormat="1" x14ac:dyDescent="0.25"/>
    <row r="1225" s="57" customFormat="1" x14ac:dyDescent="0.25"/>
    <row r="1226" s="57" customFormat="1" x14ac:dyDescent="0.25"/>
    <row r="1227" s="57" customFormat="1" x14ac:dyDescent="0.25"/>
    <row r="1228" s="57" customFormat="1" x14ac:dyDescent="0.25"/>
    <row r="1229" s="57" customFormat="1" x14ac:dyDescent="0.25"/>
    <row r="1230" s="57" customFormat="1" x14ac:dyDescent="0.25"/>
    <row r="1231" s="57" customFormat="1" x14ac:dyDescent="0.25"/>
    <row r="1232" s="57" customFormat="1" x14ac:dyDescent="0.25"/>
    <row r="1233" spans="1:3" s="57" customFormat="1" x14ac:dyDescent="0.25"/>
    <row r="1234" spans="1:3" x14ac:dyDescent="0.25">
      <c r="A1234" s="57"/>
      <c r="B1234" s="57"/>
      <c r="C1234" s="57"/>
    </row>
    <row r="1235" spans="1:3" x14ac:dyDescent="0.25">
      <c r="A1235" s="57"/>
      <c r="B1235" s="57"/>
      <c r="C1235" s="57"/>
    </row>
    <row r="1236" spans="1:3" x14ac:dyDescent="0.25">
      <c r="A1236" s="57"/>
      <c r="B1236" s="57"/>
      <c r="C1236" s="57"/>
    </row>
    <row r="1237" spans="1:3" x14ac:dyDescent="0.25">
      <c r="A1237" s="57"/>
      <c r="B1237" s="57"/>
      <c r="C1237" s="57"/>
    </row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57"/>
      <c r="B1258" s="57"/>
      <c r="C1258" s="57"/>
    </row>
    <row r="1259" spans="1:3" x14ac:dyDescent="0.25">
      <c r="A1259" s="57"/>
      <c r="B1259" s="57"/>
      <c r="C1259" s="57"/>
    </row>
    <row r="1260" spans="1:3" x14ac:dyDescent="0.25">
      <c r="A1260" s="57"/>
      <c r="B1260" s="57"/>
      <c r="C1260" s="57"/>
    </row>
    <row r="1261" spans="1:3" x14ac:dyDescent="0.25">
      <c r="A1261" s="57"/>
      <c r="B1261" s="57"/>
      <c r="C1261" s="57"/>
    </row>
    <row r="1262" spans="1:3" x14ac:dyDescent="0.25">
      <c r="A1262" s="57"/>
      <c r="B1262" s="57"/>
      <c r="C1262" s="57"/>
    </row>
    <row r="1263" spans="1:3" x14ac:dyDescent="0.25">
      <c r="A1263" s="57"/>
      <c r="B1263" s="57"/>
      <c r="C1263" s="57"/>
    </row>
    <row r="1264" spans="1:3" x14ac:dyDescent="0.25">
      <c r="A1264" s="57"/>
      <c r="B1264" s="57"/>
      <c r="C1264" s="57"/>
    </row>
    <row r="1265" spans="1:3" x14ac:dyDescent="0.25">
      <c r="A1265" s="57"/>
      <c r="B1265" s="57"/>
      <c r="C1265" s="57"/>
    </row>
    <row r="1266" spans="1:3" x14ac:dyDescent="0.25">
      <c r="A1266" s="57"/>
      <c r="B1266" s="57"/>
      <c r="C1266" s="57"/>
    </row>
    <row r="1267" spans="1:3" x14ac:dyDescent="0.25">
      <c r="A1267" s="57"/>
      <c r="B1267" s="57"/>
      <c r="C1267" s="57"/>
    </row>
    <row r="1268" spans="1:3" x14ac:dyDescent="0.25">
      <c r="A1268" s="57"/>
      <c r="B1268" s="57"/>
      <c r="C1268" s="57"/>
    </row>
    <row r="1269" spans="1:3" x14ac:dyDescent="0.25">
      <c r="A1269" s="57"/>
      <c r="B1269" s="57"/>
      <c r="C1269" s="57"/>
    </row>
    <row r="1270" spans="1:3" x14ac:dyDescent="0.25">
      <c r="A1270" s="57"/>
      <c r="B1270" s="57"/>
      <c r="C1270" s="57"/>
    </row>
    <row r="1271" spans="1:3" x14ac:dyDescent="0.25">
      <c r="A1271" s="40"/>
      <c r="B1271" s="40"/>
      <c r="C1271" s="40"/>
    </row>
    <row r="1272" spans="1:3" x14ac:dyDescent="0.25">
      <c r="A1272" s="40"/>
      <c r="B1272" s="40"/>
      <c r="C1272" s="40"/>
    </row>
    <row r="1273" spans="1:3" x14ac:dyDescent="0.25">
      <c r="A1273" s="40"/>
      <c r="B1273" s="40"/>
      <c r="C1273" s="40"/>
    </row>
    <row r="1274" spans="1:3" x14ac:dyDescent="0.25">
      <c r="A1274" s="40"/>
      <c r="B1274" s="40"/>
      <c r="C1274" s="40"/>
    </row>
    <row r="1275" spans="1:3" x14ac:dyDescent="0.25">
      <c r="A1275" s="40"/>
      <c r="B1275" s="40"/>
      <c r="C1275" s="40"/>
    </row>
    <row r="1276" spans="1:3" x14ac:dyDescent="0.25">
      <c r="A1276" s="40"/>
      <c r="B1276" s="40"/>
      <c r="C1276" s="40"/>
    </row>
    <row r="1277" spans="1:3" x14ac:dyDescent="0.25">
      <c r="A1277" s="40"/>
      <c r="B1277" s="40"/>
      <c r="C1277" s="40"/>
    </row>
    <row r="1278" spans="1:3" x14ac:dyDescent="0.25">
      <c r="A1278" s="40"/>
      <c r="B1278" s="40"/>
      <c r="C1278" s="40"/>
    </row>
    <row r="1279" spans="1:3" x14ac:dyDescent="0.25">
      <c r="A1279" s="40"/>
      <c r="B1279" s="40"/>
      <c r="C1279" s="40"/>
    </row>
    <row r="1280" spans="1:3" x14ac:dyDescent="0.25">
      <c r="A1280" s="40"/>
      <c r="B1280" s="40"/>
      <c r="C1280" s="40"/>
    </row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  <row r="7938" s="40" customFormat="1" x14ac:dyDescent="0.25"/>
    <row r="7939" s="40" customFormat="1" x14ac:dyDescent="0.25"/>
    <row r="7940" s="40" customFormat="1" x14ac:dyDescent="0.25"/>
    <row r="7941" s="40" customFormat="1" x14ac:dyDescent="0.25"/>
    <row r="7942" s="40" customFormat="1" x14ac:dyDescent="0.25"/>
    <row r="7943" s="40" customFormat="1" x14ac:dyDescent="0.25"/>
    <row r="7944" s="40" customFormat="1" x14ac:dyDescent="0.25"/>
    <row r="7945" s="40" customFormat="1" x14ac:dyDescent="0.25"/>
    <row r="7946" s="40" customFormat="1" x14ac:dyDescent="0.25"/>
    <row r="7947" s="40" customFormat="1" x14ac:dyDescent="0.25"/>
    <row r="7948" s="40" customFormat="1" x14ac:dyDescent="0.25"/>
    <row r="7949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2024-03-27T13:01:22Z</cp:lastPrinted>
  <dcterms:created xsi:type="dcterms:W3CDTF">2022-08-12T12:51:27Z</dcterms:created>
  <dcterms:modified xsi:type="dcterms:W3CDTF">2024-04-08T10:48:33Z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