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480" yWindow="-120" windowWidth="29040" windowHeight="1572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G40" i="3" l="1"/>
  <c r="G12" i="1" l="1"/>
  <c r="K12" i="1" s="1"/>
  <c r="I12" i="1"/>
  <c r="J12" i="1"/>
  <c r="L12" i="1"/>
  <c r="G15" i="1"/>
  <c r="I15" i="1"/>
  <c r="J15" i="1"/>
  <c r="J16" i="1" s="1"/>
  <c r="I16" i="1"/>
  <c r="I27" i="1"/>
  <c r="H16" i="1" l="1"/>
  <c r="H27" i="1" s="1"/>
  <c r="G16" i="1"/>
  <c r="K16" i="1"/>
  <c r="L16" i="1"/>
  <c r="J27" i="1"/>
  <c r="L15" i="1"/>
  <c r="K15" i="1"/>
  <c r="L27" i="1"/>
  <c r="L26" i="1"/>
  <c r="K26" i="1"/>
  <c r="H26" i="1"/>
  <c r="I26" i="1"/>
  <c r="J26" i="1"/>
  <c r="G26" i="1"/>
  <c r="L23" i="1"/>
  <c r="K23" i="1"/>
  <c r="H23" i="1"/>
  <c r="I23" i="1"/>
  <c r="J23" i="1"/>
  <c r="G23" i="1"/>
  <c r="G27" i="1" l="1"/>
  <c r="K27" i="1" s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F14" i="5"/>
  <c r="E14" i="5"/>
  <c r="D14" i="5"/>
  <c r="C14" i="5"/>
  <c r="G14" i="5" s="1"/>
  <c r="H13" i="5"/>
  <c r="G13" i="5"/>
  <c r="H12" i="5"/>
  <c r="F12" i="5"/>
  <c r="E12" i="5"/>
  <c r="D12" i="5"/>
  <c r="C12" i="5"/>
  <c r="G12" i="5" s="1"/>
  <c r="H11" i="5"/>
  <c r="F11" i="5"/>
  <c r="E11" i="5"/>
  <c r="D11" i="5"/>
  <c r="C11" i="5"/>
  <c r="G11" i="5" s="1"/>
  <c r="H10" i="5"/>
  <c r="G10" i="5"/>
  <c r="H9" i="5"/>
  <c r="F9" i="5"/>
  <c r="E9" i="5"/>
  <c r="D9" i="5"/>
  <c r="C9" i="5"/>
  <c r="G9" i="5" s="1"/>
  <c r="H8" i="5"/>
  <c r="G8" i="5"/>
  <c r="H7" i="5"/>
  <c r="F7" i="5"/>
  <c r="E7" i="5"/>
  <c r="D7" i="5"/>
  <c r="D6" i="5" s="1"/>
  <c r="C7" i="5"/>
  <c r="G7" i="5" s="1"/>
  <c r="H6" i="5"/>
  <c r="F6" i="5"/>
  <c r="E6" i="5"/>
  <c r="C6" i="5"/>
  <c r="G6" i="5" s="1"/>
  <c r="L71" i="3"/>
  <c r="K71" i="3"/>
  <c r="L70" i="3"/>
  <c r="J70" i="3"/>
  <c r="I70" i="3"/>
  <c r="H70" i="3"/>
  <c r="G70" i="3"/>
  <c r="K70" i="3" s="1"/>
  <c r="L69" i="3"/>
  <c r="J69" i="3"/>
  <c r="I69" i="3"/>
  <c r="H69" i="3"/>
  <c r="G69" i="3"/>
  <c r="K69" i="3" s="1"/>
  <c r="L68" i="3"/>
  <c r="J68" i="3"/>
  <c r="I68" i="3"/>
  <c r="H68" i="3"/>
  <c r="G68" i="3"/>
  <c r="K68" i="3" s="1"/>
  <c r="L67" i="3"/>
  <c r="K67" i="3"/>
  <c r="L66" i="3"/>
  <c r="J66" i="3"/>
  <c r="I66" i="3"/>
  <c r="H66" i="3"/>
  <c r="G66" i="3"/>
  <c r="K66" i="3" s="1"/>
  <c r="L65" i="3"/>
  <c r="K65" i="3"/>
  <c r="L64" i="3"/>
  <c r="J64" i="3"/>
  <c r="I64" i="3"/>
  <c r="H64" i="3"/>
  <c r="G64" i="3"/>
  <c r="K64" i="3" s="1"/>
  <c r="L63" i="3"/>
  <c r="J63" i="3"/>
  <c r="I63" i="3"/>
  <c r="H63" i="3"/>
  <c r="G63" i="3"/>
  <c r="K63" i="3" s="1"/>
  <c r="L62" i="3"/>
  <c r="K62" i="3"/>
  <c r="L61" i="3"/>
  <c r="K61" i="3"/>
  <c r="L60" i="3"/>
  <c r="K60" i="3"/>
  <c r="L59" i="3"/>
  <c r="K59" i="3"/>
  <c r="L58" i="3"/>
  <c r="K58" i="3"/>
  <c r="L57" i="3"/>
  <c r="J57" i="3"/>
  <c r="I57" i="3"/>
  <c r="H57" i="3"/>
  <c r="G57" i="3"/>
  <c r="K57" i="3" s="1"/>
  <c r="L56" i="3"/>
  <c r="K56" i="3"/>
  <c r="L55" i="3"/>
  <c r="J55" i="3"/>
  <c r="I55" i="3"/>
  <c r="H55" i="3"/>
  <c r="G55" i="3"/>
  <c r="K55" i="3" s="1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J39" i="3"/>
  <c r="I39" i="3"/>
  <c r="H39" i="3"/>
  <c r="G39" i="3"/>
  <c r="K39" i="3" s="1"/>
  <c r="L38" i="3"/>
  <c r="K38" i="3"/>
  <c r="L37" i="3"/>
  <c r="K37" i="3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L32" i="3"/>
  <c r="K32" i="3"/>
  <c r="L31" i="3"/>
  <c r="J31" i="3"/>
  <c r="I31" i="3"/>
  <c r="H31" i="3"/>
  <c r="G31" i="3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H15" i="3" s="1"/>
  <c r="G16" i="3"/>
  <c r="K16" i="3" s="1"/>
  <c r="L15" i="3"/>
  <c r="J15" i="3"/>
  <c r="I15" i="3"/>
  <c r="G15" i="3"/>
  <c r="K15" i="3" s="1"/>
  <c r="L14" i="3"/>
  <c r="K14" i="3"/>
  <c r="L13" i="3"/>
  <c r="J13" i="3"/>
  <c r="I13" i="3"/>
  <c r="H13" i="3"/>
  <c r="G13" i="3"/>
  <c r="K13" i="3" s="1"/>
  <c r="L12" i="3"/>
  <c r="J12" i="3"/>
  <c r="I12" i="3"/>
  <c r="H12" i="3"/>
  <c r="G12" i="3"/>
  <c r="K12" i="3" s="1"/>
  <c r="L11" i="3"/>
  <c r="J11" i="3"/>
  <c r="I11" i="3"/>
  <c r="L10" i="3"/>
  <c r="J10" i="3"/>
  <c r="I10" i="3"/>
  <c r="H11" i="3" l="1"/>
  <c r="H10" i="3" s="1"/>
  <c r="G25" i="3"/>
  <c r="K25" i="3" s="1"/>
  <c r="G11" i="3"/>
  <c r="K11" i="3" s="1"/>
  <c r="G10" i="3"/>
  <c r="K10" i="3" s="1"/>
  <c r="G33" i="3"/>
  <c r="K33" i="3" s="1"/>
  <c r="K45" i="3"/>
  <c r="K31" i="3"/>
  <c r="G24" i="3" l="1"/>
  <c r="K24" i="3" s="1"/>
  <c r="G23" i="3" l="1"/>
  <c r="K23" i="3" s="1"/>
</calcChain>
</file>

<file path=xl/sharedStrings.xml><?xml version="1.0" encoding="utf-8"?>
<sst xmlns="http://schemas.openxmlformats.org/spreadsheetml/2006/main" count="374" uniqueCount="181">
  <si>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</si>
  <si>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</si>
  <si>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</si>
  <si>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</si>
  <si>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</si>
  <si>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</si>
  <si>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</si>
  <si>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</si>
  <si>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</si>
  <si>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</si>
  <si>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</si>
  <si>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</si>
  <si>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</si>
  <si>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</si>
  <si>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</si>
  <si>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</si>
  <si>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</si>
  <si>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</si>
  <si>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</si>
  <si>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</si>
  <si>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</si>
  <si>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</si>
  <si>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</si>
  <si>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</si>
  <si>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</si>
  <si>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</si>
  <si>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</si>
  <si>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</si>
  <si>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</si>
  <si>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</si>
  <si>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</si>
  <si>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</si>
  <si>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</si>
  <si>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</si>
  <si>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</si>
  <si>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</si>
  <si>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</si>
  <si>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</si>
  <si>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</si>
  <si>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</si>
  <si>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</si>
  <si>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</si>
  <si>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</si>
  <si>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</si>
  <si>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</si>
  <si>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</si>
  <si>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</si>
  <si>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</si>
  <si>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</si>
  <si>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</si>
  <si>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</si>
  <si>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</si>
  <si>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</si>
  <si>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</si>
  <si>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</si>
  <si>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</si>
  <si>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</si>
  <si>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</si>
  <si>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</si>
  <si>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</si>
  <si>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</si>
  <si>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</si>
  <si>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</si>
  <si>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</si>
  <si>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</si>
  <si>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</si>
  <si>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</si>
  <si>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</si>
  <si>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</si>
  <si>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</si>
  <si>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</si>
  <si>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</si>
  <si>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</si>
  <si>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</si>
  <si>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</si>
  <si>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</si>
  <si>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</si>
  <si>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</si>
  <si>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</si>
  <si>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</si>
  <si>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</si>
  <si>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</si>
  <si>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</si>
  <si>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</si>
  <si>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</si>
  <si>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</si>
  <si>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</si>
  <si>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</si>
  <si>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</si>
  <si>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</si>
  <si>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</si>
  <si>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</si>
  <si>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</si>
  <si>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</si>
  <si>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</si>
  <si>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</si>
  <si>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</si>
  <si>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</si>
  <si>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</si>
  <si>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</si>
  <si>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</si>
  <si>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</si>
  <si>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</si>
  <si>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</si>
  <si>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</si>
  <si>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</si>
  <si>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</si>
  <si>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</si>
  <si>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</si>
  <si>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</si>
  <si>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</si>
  <si>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</si>
  <si>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</si>
  <si>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</si>
  <si>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</si>
  <si>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</si>
  <si>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</si>
  <si>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</si>
  <si>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</si>
  <si>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</si>
  <si>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</si>
  <si>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</si>
  <si>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</si>
  <si>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</si>
  <si>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</si>
  <si>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</si>
  <si>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</si>
  <si>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</si>
  <si>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</si>
  <si>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</si>
  <si>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</si>
  <si>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</si>
  <si>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</si>
  <si>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</si>
  <si>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</si>
  <si>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</si>
  <si>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</si>
  <si>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</si>
  <si>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</si>
  <si>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</si>
  <si>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</si>
  <si>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</si>
  <si>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</si>
  <si>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</si>
  <si>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</si>
  <si>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</si>
  <si>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</si>
  <si>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</si>
  <si>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</si>
  <si>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</si>
  <si>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</si>
  <si>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</si>
  <si>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</si>
  <si>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</si>
  <si>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</si>
  <si>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</si>
  <si>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</si>
  <si>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</si>
  <si>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</si>
  <si>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</si>
  <si>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</si>
  <si>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</si>
  <si>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</si>
  <si>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</si>
  <si>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</si>
  <si>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</si>
  <si>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</si>
  <si>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</si>
  <si>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</si>
  <si>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</si>
  <si>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</si>
  <si>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120 - NOVI ZAGREB OPĆINSKO DRŽAVNO ODVJETNIŠTVO</t>
  </si>
  <si>
    <t>85</t>
  </si>
  <si>
    <t>11</t>
  </si>
  <si>
    <t>A642000</t>
  </si>
  <si>
    <t xml:space="preserve">Progon počinitelja kaznenih i kažnjivih djela i zaštita imovine RH pred nadležnim sudovima i tijelima </t>
  </si>
  <si>
    <t>TEKUĆI PLAN  2023.*</t>
  </si>
  <si>
    <t>IZVRŠENJE 1.-12.2023.*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</si>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</sst>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H16" sqref="H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649999999999999" x14ac:dyDescent="0.5500000000000000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6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32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ht="14.45" x14ac:dyDescent="0.55000000000000004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8" customHeight="1" x14ac:dyDescent="0.55000000000000004">
      <c r="B10" s="101" t="s">
        <v>8</v>
      </c>
      <c r="C10" s="102"/>
      <c r="D10" s="102"/>
      <c r="E10" s="102"/>
      <c r="F10" s="103"/>
      <c r="G10" s="85">
        <v>1052997.83</v>
      </c>
      <c r="H10" s="86">
        <v>1254451.71</v>
      </c>
      <c r="I10" s="86">
        <v>1271782</v>
      </c>
      <c r="J10" s="86">
        <v>1270761.1200000001</v>
      </c>
      <c r="K10" s="86"/>
      <c r="L10" s="86"/>
    </row>
    <row r="11" spans="2:13" ht="18" customHeight="1" x14ac:dyDescent="0.55000000000000004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9.5" customHeight="1" x14ac:dyDescent="0.55000000000000004">
      <c r="B12" s="98" t="s">
        <v>0</v>
      </c>
      <c r="C12" s="99"/>
      <c r="D12" s="99"/>
      <c r="E12" s="99"/>
      <c r="F12" s="100"/>
      <c r="G12" s="87">
        <f>G10+G11</f>
        <v>1052997.83</v>
      </c>
      <c r="H12" s="87">
        <v>1255646.71</v>
      </c>
      <c r="I12" s="87">
        <f t="shared" ref="H12:J12" si="0">I10+I11</f>
        <v>1271782</v>
      </c>
      <c r="J12" s="87">
        <f t="shared" si="0"/>
        <v>1270761.1200000001</v>
      </c>
      <c r="K12" s="88">
        <f>J12/G12*100</f>
        <v>120.68031707149862</v>
      </c>
      <c r="L12" s="88">
        <f>J12/I12*100</f>
        <v>99.919728381121899</v>
      </c>
    </row>
    <row r="13" spans="2:13" ht="19.5" customHeight="1" x14ac:dyDescent="0.25">
      <c r="B13" s="110" t="s">
        <v>9</v>
      </c>
      <c r="C13" s="102"/>
      <c r="D13" s="102"/>
      <c r="E13" s="102"/>
      <c r="F13" s="102"/>
      <c r="G13" s="89">
        <v>1049777.5</v>
      </c>
      <c r="H13" s="86">
        <v>1251143.71</v>
      </c>
      <c r="I13" s="86">
        <v>1268465</v>
      </c>
      <c r="J13" s="86">
        <v>1267444.47</v>
      </c>
      <c r="K13" s="86"/>
      <c r="L13" s="86"/>
    </row>
    <row r="14" spans="2:13" ht="19.5" customHeight="1" x14ac:dyDescent="0.55000000000000004">
      <c r="B14" s="104" t="s">
        <v>10</v>
      </c>
      <c r="C14" s="103"/>
      <c r="D14" s="103"/>
      <c r="E14" s="103"/>
      <c r="F14" s="103"/>
      <c r="G14" s="85">
        <v>3220.33</v>
      </c>
      <c r="H14" s="86">
        <v>3308</v>
      </c>
      <c r="I14" s="86">
        <v>3317</v>
      </c>
      <c r="J14" s="86">
        <v>3316.65</v>
      </c>
      <c r="K14" s="86"/>
      <c r="L14" s="86"/>
    </row>
    <row r="15" spans="2:13" ht="21.75" customHeight="1" x14ac:dyDescent="0.55000000000000004">
      <c r="B15" s="14" t="s">
        <v>1</v>
      </c>
      <c r="C15" s="15"/>
      <c r="D15" s="15"/>
      <c r="E15" s="15"/>
      <c r="F15" s="15"/>
      <c r="G15" s="87">
        <f>G13+G14</f>
        <v>1052997.83</v>
      </c>
      <c r="H15" s="87">
        <v>1255646.71</v>
      </c>
      <c r="I15" s="87">
        <f t="shared" ref="H15:J15" si="1">I13+I14</f>
        <v>1271782</v>
      </c>
      <c r="J15" s="87">
        <f t="shared" si="1"/>
        <v>1270761.1199999999</v>
      </c>
      <c r="K15" s="88">
        <f>J15/G15*100</f>
        <v>120.68031707149859</v>
      </c>
      <c r="L15" s="88">
        <f>J15/I15*100</f>
        <v>99.919728381121899</v>
      </c>
    </row>
    <row r="16" spans="2:13" x14ac:dyDescent="0.25">
      <c r="B16" s="109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2.3283064365386963E-10</v>
      </c>
      <c r="K16" s="88" t="e">
        <f>J16/G16*100</f>
        <v>#DIV/0!</v>
      </c>
      <c r="L16" s="88" t="e">
        <f>J16/I16*100</f>
        <v>#DIV/0!</v>
      </c>
    </row>
    <row r="17" spans="1:49" ht="17.649999999999999" x14ac:dyDescent="0.55000000000000004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29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4"/>
      <c r="D21" s="114"/>
      <c r="E21" s="114"/>
      <c r="F21" s="114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28</v>
      </c>
      <c r="C25" s="102"/>
      <c r="D25" s="102"/>
      <c r="E25" s="102"/>
      <c r="F25" s="102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5" t="s">
        <v>30</v>
      </c>
      <c r="C26" s="116"/>
      <c r="D26" s="116"/>
      <c r="E26" s="116"/>
      <c r="F26" s="117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8" t="s">
        <v>31</v>
      </c>
      <c r="C27" s="108"/>
      <c r="D27" s="108"/>
      <c r="E27" s="108"/>
      <c r="F27" s="108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2.3283064365386963E-10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97" t="s">
        <v>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zoomScale="90" zoomScaleNormal="90" workbookViewId="0">
      <selection activeCell="H23" sqref="H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1052997.83</v>
      </c>
      <c r="H10" s="65">
        <f>H11</f>
        <v>1255646.71</v>
      </c>
      <c r="I10" s="65">
        <f>I11</f>
        <v>1271782</v>
      </c>
      <c r="J10" s="65">
        <f>J11</f>
        <v>1270761.1199999999</v>
      </c>
      <c r="K10" s="69">
        <f t="shared" ref="K10:K18" si="0">(J10*100)/G10</f>
        <v>120.68031707149859</v>
      </c>
      <c r="L10" s="69">
        <f t="shared" ref="L10:L18" si="1">(J10*100)/I10</f>
        <v>99.919728381121928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1052997.83</v>
      </c>
      <c r="H11" s="65">
        <f>H12+H15</f>
        <v>1255646.71</v>
      </c>
      <c r="I11" s="65">
        <f>I12+I15</f>
        <v>1271782</v>
      </c>
      <c r="J11" s="65">
        <f>J12+J15</f>
        <v>1270761.1199999999</v>
      </c>
      <c r="K11" s="65">
        <f t="shared" si="0"/>
        <v>120.68031707149859</v>
      </c>
      <c r="L11" s="65">
        <f t="shared" si="1"/>
        <v>99.919728381121928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564.4</v>
      </c>
      <c r="H12" s="65">
        <f t="shared" si="2"/>
        <v>1195</v>
      </c>
      <c r="I12" s="65">
        <f t="shared" si="2"/>
        <v>1195</v>
      </c>
      <c r="J12" s="65">
        <f t="shared" si="2"/>
        <v>650.04999999999995</v>
      </c>
      <c r="K12" s="65">
        <f t="shared" si="0"/>
        <v>115.17540751240254</v>
      </c>
      <c r="L12" s="65">
        <f t="shared" si="1"/>
        <v>54.397489539748953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564.4</v>
      </c>
      <c r="H13" s="65">
        <f t="shared" si="2"/>
        <v>1195</v>
      </c>
      <c r="I13" s="65">
        <f t="shared" si="2"/>
        <v>1195</v>
      </c>
      <c r="J13" s="65">
        <f t="shared" si="2"/>
        <v>650.04999999999995</v>
      </c>
      <c r="K13" s="65">
        <f t="shared" si="0"/>
        <v>115.17540751240254</v>
      </c>
      <c r="L13" s="65">
        <f t="shared" si="1"/>
        <v>54.397489539748953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564.4</v>
      </c>
      <c r="H14" s="66">
        <v>1195</v>
      </c>
      <c r="I14" s="66">
        <v>1195</v>
      </c>
      <c r="J14" s="66">
        <v>650.04999999999995</v>
      </c>
      <c r="K14" s="66">
        <f t="shared" si="0"/>
        <v>115.17540751240254</v>
      </c>
      <c r="L14" s="66">
        <f t="shared" si="1"/>
        <v>54.397489539748953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1052433.4300000002</v>
      </c>
      <c r="H15" s="65">
        <f>H16</f>
        <v>1254451.71</v>
      </c>
      <c r="I15" s="65">
        <f>I16</f>
        <v>1270587</v>
      </c>
      <c r="J15" s="65">
        <f>J16</f>
        <v>1270111.0699999998</v>
      </c>
      <c r="K15" s="65">
        <f t="shared" si="0"/>
        <v>120.68326924962842</v>
      </c>
      <c r="L15" s="65">
        <f t="shared" si="1"/>
        <v>99.962542509879299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1052433.4300000002</v>
      </c>
      <c r="H16" s="65">
        <f>H17+H18</f>
        <v>1254451.71</v>
      </c>
      <c r="I16" s="65">
        <f>I17+I18</f>
        <v>1270587</v>
      </c>
      <c r="J16" s="65">
        <f>J17+J18</f>
        <v>1270111.0699999998</v>
      </c>
      <c r="K16" s="65">
        <f t="shared" si="0"/>
        <v>120.68326924962842</v>
      </c>
      <c r="L16" s="65">
        <f t="shared" si="1"/>
        <v>99.962542509879299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1049213.1000000001</v>
      </c>
      <c r="H17" s="66">
        <v>1251143.71</v>
      </c>
      <c r="I17" s="66">
        <v>1267270</v>
      </c>
      <c r="J17" s="66">
        <v>1266794.42</v>
      </c>
      <c r="K17" s="66">
        <f t="shared" si="0"/>
        <v>120.73757180500318</v>
      </c>
      <c r="L17" s="66">
        <f t="shared" si="1"/>
        <v>99.962472085664459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3220.33</v>
      </c>
      <c r="H18" s="66">
        <v>3308</v>
      </c>
      <c r="I18" s="66">
        <v>3317</v>
      </c>
      <c r="J18" s="66">
        <v>3316.65</v>
      </c>
      <c r="K18" s="66">
        <f t="shared" si="0"/>
        <v>102.99099781699391</v>
      </c>
      <c r="L18" s="66">
        <f t="shared" si="1"/>
        <v>99.989448296653606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1052997.83</v>
      </c>
      <c r="H23" s="65">
        <f>H24+H68</f>
        <v>1255646.71</v>
      </c>
      <c r="I23" s="65">
        <f>I24+I68</f>
        <v>1271782</v>
      </c>
      <c r="J23" s="65">
        <f>J24+J68</f>
        <v>1270761.1199999999</v>
      </c>
      <c r="K23" s="70">
        <f t="shared" ref="K23:K54" si="3">(J23*100)/G23</f>
        <v>120.68031707149859</v>
      </c>
      <c r="L23" s="70">
        <f t="shared" ref="L23:L54" si="4">(J23*100)/I23</f>
        <v>99.919728381121928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G25+G33+G63</f>
        <v>1049777.5</v>
      </c>
      <c r="H24" s="65">
        <f>H25+H33+H63</f>
        <v>1252338.71</v>
      </c>
      <c r="I24" s="65">
        <f>I25+I33+I63</f>
        <v>1268465</v>
      </c>
      <c r="J24" s="65">
        <f>J25+J33+J63</f>
        <v>1267444.47</v>
      </c>
      <c r="K24" s="65">
        <f t="shared" si="3"/>
        <v>120.73458137557721</v>
      </c>
      <c r="L24" s="65">
        <f t="shared" si="4"/>
        <v>99.919546065520137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G26+G29+G31</f>
        <v>852844.72</v>
      </c>
      <c r="H25" s="65">
        <f>H26+H29+H31</f>
        <v>1069501.71</v>
      </c>
      <c r="I25" s="65">
        <f>I26+I29+I31</f>
        <v>1077201</v>
      </c>
      <c r="J25" s="65">
        <f>J26+J29+J31</f>
        <v>1076732.71</v>
      </c>
      <c r="K25" s="65">
        <f t="shared" si="3"/>
        <v>126.25190550514284</v>
      </c>
      <c r="L25" s="65">
        <f t="shared" si="4"/>
        <v>99.956527147672531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</f>
        <v>724826.85</v>
      </c>
      <c r="H26" s="65">
        <f>H27+H28</f>
        <v>899418.71</v>
      </c>
      <c r="I26" s="65">
        <f>I27+I28</f>
        <v>912317</v>
      </c>
      <c r="J26" s="65">
        <f>J27+J28</f>
        <v>911849.25</v>
      </c>
      <c r="K26" s="65">
        <f t="shared" si="3"/>
        <v>125.80235541771114</v>
      </c>
      <c r="L26" s="65">
        <f t="shared" si="4"/>
        <v>99.9487294438227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711345.07</v>
      </c>
      <c r="H27" s="66">
        <v>885084.71</v>
      </c>
      <c r="I27" s="66">
        <v>896000</v>
      </c>
      <c r="J27" s="66">
        <v>895533.03</v>
      </c>
      <c r="K27" s="66">
        <f t="shared" si="3"/>
        <v>125.89291298525482</v>
      </c>
      <c r="L27" s="66">
        <f t="shared" si="4"/>
        <v>99.947882812499998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13481.78</v>
      </c>
      <c r="H28" s="66">
        <v>14334</v>
      </c>
      <c r="I28" s="66">
        <v>16317</v>
      </c>
      <c r="J28" s="66">
        <v>16316.22</v>
      </c>
      <c r="K28" s="66">
        <f t="shared" si="3"/>
        <v>121.02422677124237</v>
      </c>
      <c r="L28" s="66">
        <f t="shared" si="4"/>
        <v>99.99521970950542</v>
      </c>
    </row>
    <row r="29" spans="2:12" x14ac:dyDescent="0.25">
      <c r="B29" s="65"/>
      <c r="C29" s="65"/>
      <c r="D29" s="65" t="s">
        <v>81</v>
      </c>
      <c r="E29" s="65"/>
      <c r="F29" s="65" t="s">
        <v>82</v>
      </c>
      <c r="G29" s="65">
        <f>G30</f>
        <v>17713.09</v>
      </c>
      <c r="H29" s="65">
        <f>H30</f>
        <v>22669</v>
      </c>
      <c r="I29" s="65">
        <f>I30</f>
        <v>23488</v>
      </c>
      <c r="J29" s="65">
        <f>J30</f>
        <v>23487.66</v>
      </c>
      <c r="K29" s="65">
        <f t="shared" si="3"/>
        <v>132.60057957137914</v>
      </c>
      <c r="L29" s="65">
        <f t="shared" si="4"/>
        <v>99.998552452316076</v>
      </c>
    </row>
    <row r="30" spans="2:12" x14ac:dyDescent="0.25">
      <c r="B30" s="66"/>
      <c r="C30" s="66"/>
      <c r="D30" s="66"/>
      <c r="E30" s="66" t="s">
        <v>83</v>
      </c>
      <c r="F30" s="66" t="s">
        <v>82</v>
      </c>
      <c r="G30" s="66">
        <v>17713.09</v>
      </c>
      <c r="H30" s="66">
        <v>22669</v>
      </c>
      <c r="I30" s="66">
        <v>23488</v>
      </c>
      <c r="J30" s="66">
        <v>23487.66</v>
      </c>
      <c r="K30" s="66">
        <f t="shared" si="3"/>
        <v>132.60057957137914</v>
      </c>
      <c r="L30" s="66">
        <f t="shared" si="4"/>
        <v>99.998552452316076</v>
      </c>
    </row>
    <row r="31" spans="2:12" x14ac:dyDescent="0.25">
      <c r="B31" s="65"/>
      <c r="C31" s="65"/>
      <c r="D31" s="65" t="s">
        <v>84</v>
      </c>
      <c r="E31" s="65"/>
      <c r="F31" s="65" t="s">
        <v>85</v>
      </c>
      <c r="G31" s="65">
        <f>G32</f>
        <v>110304.78</v>
      </c>
      <c r="H31" s="65">
        <f>H32</f>
        <v>147414</v>
      </c>
      <c r="I31" s="65">
        <f>I32</f>
        <v>141396</v>
      </c>
      <c r="J31" s="65">
        <f>J32</f>
        <v>141395.79999999999</v>
      </c>
      <c r="K31" s="65">
        <f t="shared" si="3"/>
        <v>128.18646662456513</v>
      </c>
      <c r="L31" s="65">
        <f t="shared" si="4"/>
        <v>99.999858553282976</v>
      </c>
    </row>
    <row r="32" spans="2:12" x14ac:dyDescent="0.25">
      <c r="B32" s="66"/>
      <c r="C32" s="66"/>
      <c r="D32" s="66"/>
      <c r="E32" s="66" t="s">
        <v>86</v>
      </c>
      <c r="F32" s="66" t="s">
        <v>87</v>
      </c>
      <c r="G32" s="66">
        <v>110304.78</v>
      </c>
      <c r="H32" s="66">
        <v>147414</v>
      </c>
      <c r="I32" s="66">
        <v>141396</v>
      </c>
      <c r="J32" s="66">
        <v>141395.79999999999</v>
      </c>
      <c r="K32" s="66">
        <f t="shared" si="3"/>
        <v>128.18646662456513</v>
      </c>
      <c r="L32" s="66">
        <f t="shared" si="4"/>
        <v>99.999858553282976</v>
      </c>
    </row>
    <row r="33" spans="2:12" x14ac:dyDescent="0.25">
      <c r="B33" s="65"/>
      <c r="C33" s="65" t="s">
        <v>88</v>
      </c>
      <c r="D33" s="65"/>
      <c r="E33" s="65"/>
      <c r="F33" s="65" t="s">
        <v>89</v>
      </c>
      <c r="G33" s="65">
        <f>G34+G39+G45+G55+G57</f>
        <v>196264.19999999998</v>
      </c>
      <c r="H33" s="65">
        <f>H34+H39+H45+H55+H57</f>
        <v>181951</v>
      </c>
      <c r="I33" s="65">
        <f>I34+I39+I45+I55+I57</f>
        <v>190487</v>
      </c>
      <c r="J33" s="65">
        <f>J34+J39+J45+J55+J57</f>
        <v>189935.16999999995</v>
      </c>
      <c r="K33" s="65">
        <f t="shared" si="3"/>
        <v>96.775249892746601</v>
      </c>
      <c r="L33" s="65">
        <f t="shared" si="4"/>
        <v>99.710305690152083</v>
      </c>
    </row>
    <row r="34" spans="2:12" x14ac:dyDescent="0.25">
      <c r="B34" s="65"/>
      <c r="C34" s="65"/>
      <c r="D34" s="65" t="s">
        <v>90</v>
      </c>
      <c r="E34" s="65"/>
      <c r="F34" s="65" t="s">
        <v>91</v>
      </c>
      <c r="G34" s="65">
        <f>G35+G36+G37+G38</f>
        <v>25383.33</v>
      </c>
      <c r="H34" s="65">
        <f>H35+H36+H37+H38</f>
        <v>33385</v>
      </c>
      <c r="I34" s="65">
        <f>I35+I36+I37+I38</f>
        <v>29965</v>
      </c>
      <c r="J34" s="65">
        <f>J35+J36+J37+J38</f>
        <v>29964.82</v>
      </c>
      <c r="K34" s="65">
        <f t="shared" si="3"/>
        <v>118.04920788564777</v>
      </c>
      <c r="L34" s="65">
        <f t="shared" si="4"/>
        <v>99.999399299182386</v>
      </c>
    </row>
    <row r="35" spans="2:12" x14ac:dyDescent="0.25">
      <c r="B35" s="66"/>
      <c r="C35" s="66"/>
      <c r="D35" s="66"/>
      <c r="E35" s="66" t="s">
        <v>92</v>
      </c>
      <c r="F35" s="66" t="s">
        <v>93</v>
      </c>
      <c r="G35" s="66">
        <v>3715.69</v>
      </c>
      <c r="H35" s="66">
        <v>5982</v>
      </c>
      <c r="I35" s="66">
        <v>4700</v>
      </c>
      <c r="J35" s="66">
        <v>4700</v>
      </c>
      <c r="K35" s="66">
        <f t="shared" si="3"/>
        <v>126.49063834711723</v>
      </c>
      <c r="L35" s="66">
        <f t="shared" si="4"/>
        <v>100</v>
      </c>
    </row>
    <row r="36" spans="2:12" x14ac:dyDescent="0.25">
      <c r="B36" s="66"/>
      <c r="C36" s="66"/>
      <c r="D36" s="66"/>
      <c r="E36" s="66" t="s">
        <v>94</v>
      </c>
      <c r="F36" s="66" t="s">
        <v>95</v>
      </c>
      <c r="G36" s="66">
        <v>21047.22</v>
      </c>
      <c r="H36" s="66">
        <v>24575</v>
      </c>
      <c r="I36" s="66">
        <v>23650</v>
      </c>
      <c r="J36" s="66">
        <v>23649.82</v>
      </c>
      <c r="K36" s="66">
        <f t="shared" si="3"/>
        <v>112.36552855911611</v>
      </c>
      <c r="L36" s="66">
        <f t="shared" si="4"/>
        <v>99.999238900634253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199.08</v>
      </c>
      <c r="H37" s="66">
        <v>1664</v>
      </c>
      <c r="I37" s="66">
        <v>600</v>
      </c>
      <c r="J37" s="66">
        <v>600</v>
      </c>
      <c r="K37" s="66">
        <f t="shared" si="3"/>
        <v>301.38637733574438</v>
      </c>
      <c r="L37" s="66">
        <f t="shared" si="4"/>
        <v>100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421.34</v>
      </c>
      <c r="H38" s="66">
        <v>1164</v>
      </c>
      <c r="I38" s="66">
        <v>1015</v>
      </c>
      <c r="J38" s="66">
        <v>1015</v>
      </c>
      <c r="K38" s="66">
        <f t="shared" si="3"/>
        <v>240.89808705558457</v>
      </c>
      <c r="L38" s="66">
        <f t="shared" si="4"/>
        <v>100</v>
      </c>
    </row>
    <row r="39" spans="2:12" x14ac:dyDescent="0.25">
      <c r="B39" s="65"/>
      <c r="C39" s="65"/>
      <c r="D39" s="65" t="s">
        <v>100</v>
      </c>
      <c r="E39" s="65"/>
      <c r="F39" s="65" t="s">
        <v>101</v>
      </c>
      <c r="G39" s="65">
        <f>G40+G41+G42+G43+G44</f>
        <v>21305.010000000002</v>
      </c>
      <c r="H39" s="65">
        <f>H40+H41+H42+H43+H44</f>
        <v>24228</v>
      </c>
      <c r="I39" s="65">
        <f>I40+I41+I42+I43+I44</f>
        <v>22605</v>
      </c>
      <c r="J39" s="65">
        <f>J40+J41+J42+J43+J44</f>
        <v>22058.959999999999</v>
      </c>
      <c r="K39" s="65">
        <f t="shared" si="3"/>
        <v>103.53883898669842</v>
      </c>
      <c r="L39" s="65">
        <f t="shared" si="4"/>
        <v>97.584428223844284</v>
      </c>
    </row>
    <row r="40" spans="2:12" x14ac:dyDescent="0.25">
      <c r="B40" s="66"/>
      <c r="C40" s="66"/>
      <c r="D40" s="66"/>
      <c r="E40" s="66" t="s">
        <v>102</v>
      </c>
      <c r="F40" s="66" t="s">
        <v>103</v>
      </c>
      <c r="G40" s="66">
        <f>15926.57+564.4</f>
        <v>16490.97</v>
      </c>
      <c r="H40" s="66">
        <v>18449</v>
      </c>
      <c r="I40" s="66">
        <v>18262</v>
      </c>
      <c r="J40" s="66">
        <v>17716.509999999998</v>
      </c>
      <c r="K40" s="66">
        <f t="shared" si="3"/>
        <v>107.43158225380311</v>
      </c>
      <c r="L40" s="66">
        <f t="shared" si="4"/>
        <v>97.01297776804293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2425.58</v>
      </c>
      <c r="H41" s="66">
        <v>3655</v>
      </c>
      <c r="I41" s="66">
        <v>2458</v>
      </c>
      <c r="J41" s="66">
        <v>2457.92</v>
      </c>
      <c r="K41" s="66">
        <f t="shared" si="3"/>
        <v>101.33328935759695</v>
      </c>
      <c r="L41" s="66">
        <f t="shared" si="4"/>
        <v>99.996745321399516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397.63</v>
      </c>
      <c r="H42" s="66">
        <v>398</v>
      </c>
      <c r="I42" s="66">
        <v>159</v>
      </c>
      <c r="J42" s="66">
        <v>158.53</v>
      </c>
      <c r="K42" s="66">
        <f t="shared" si="3"/>
        <v>39.868722178910041</v>
      </c>
      <c r="L42" s="66">
        <f t="shared" si="4"/>
        <v>99.704402515723274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1327.23</v>
      </c>
      <c r="H43" s="66">
        <v>1062</v>
      </c>
      <c r="I43" s="66">
        <v>1062</v>
      </c>
      <c r="J43" s="66">
        <v>1062</v>
      </c>
      <c r="K43" s="66">
        <f t="shared" si="3"/>
        <v>80.016274496507762</v>
      </c>
      <c r="L43" s="66">
        <f t="shared" si="4"/>
        <v>100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663.6</v>
      </c>
      <c r="H44" s="66">
        <v>664</v>
      </c>
      <c r="I44" s="66">
        <v>664</v>
      </c>
      <c r="J44" s="66">
        <v>664</v>
      </c>
      <c r="K44" s="66">
        <f t="shared" si="3"/>
        <v>100.06027727546714</v>
      </c>
      <c r="L44" s="66">
        <f t="shared" si="4"/>
        <v>100</v>
      </c>
    </row>
    <row r="45" spans="2:12" x14ac:dyDescent="0.25">
      <c r="B45" s="65"/>
      <c r="C45" s="65"/>
      <c r="D45" s="65" t="s">
        <v>112</v>
      </c>
      <c r="E45" s="65"/>
      <c r="F45" s="65" t="s">
        <v>113</v>
      </c>
      <c r="G45" s="65">
        <f>G46+G47+G48+G49+G50+G51+G52+G53+G54</f>
        <v>140989.43</v>
      </c>
      <c r="H45" s="65">
        <f>H46+H47+H48+H49+H50+H51+H52+H53+H54</f>
        <v>114790</v>
      </c>
      <c r="I45" s="65">
        <f>I46+I47+I48+I49+I50+I51+I52+I53+I54</f>
        <v>134657</v>
      </c>
      <c r="J45" s="65">
        <f>J46+J47+J48+J49+J50+J51+J52+J53+J54</f>
        <v>134653.56999999998</v>
      </c>
      <c r="K45" s="65">
        <f t="shared" si="3"/>
        <v>95.506145389764313</v>
      </c>
      <c r="L45" s="65">
        <f t="shared" si="4"/>
        <v>99.997452787452559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15821.28</v>
      </c>
      <c r="H46" s="66">
        <v>15254</v>
      </c>
      <c r="I46" s="66">
        <v>13677</v>
      </c>
      <c r="J46" s="66">
        <v>13676.76</v>
      </c>
      <c r="K46" s="66">
        <f t="shared" si="3"/>
        <v>86.445344498043141</v>
      </c>
      <c r="L46" s="66">
        <f t="shared" si="4"/>
        <v>99.998245229216934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3318.07</v>
      </c>
      <c r="H47" s="66">
        <v>3318</v>
      </c>
      <c r="I47" s="66">
        <v>3318</v>
      </c>
      <c r="J47" s="66">
        <v>3318</v>
      </c>
      <c r="K47" s="66">
        <f t="shared" si="3"/>
        <v>99.997890339866245</v>
      </c>
      <c r="L47" s="66">
        <f t="shared" si="4"/>
        <v>100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2298.63</v>
      </c>
      <c r="H48" s="66">
        <v>1991</v>
      </c>
      <c r="I48" s="66">
        <v>1668</v>
      </c>
      <c r="J48" s="66">
        <v>1667.58</v>
      </c>
      <c r="K48" s="66">
        <f t="shared" si="3"/>
        <v>72.546690854987531</v>
      </c>
      <c r="L48" s="66">
        <f t="shared" si="4"/>
        <v>99.974820143884898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0</v>
      </c>
      <c r="H49" s="66">
        <v>265</v>
      </c>
      <c r="I49" s="66">
        <v>0</v>
      </c>
      <c r="J49" s="66">
        <v>0</v>
      </c>
      <c r="K49" s="66" t="e">
        <f t="shared" si="3"/>
        <v>#DIV/0!</v>
      </c>
      <c r="L49" s="66" t="e">
        <f t="shared" si="4"/>
        <v>#DIV/0!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4731.68</v>
      </c>
      <c r="H50" s="66">
        <v>6105</v>
      </c>
      <c r="I50" s="66">
        <v>4799</v>
      </c>
      <c r="J50" s="66">
        <v>4798.01</v>
      </c>
      <c r="K50" s="66">
        <f t="shared" si="3"/>
        <v>101.40182768065465</v>
      </c>
      <c r="L50" s="66">
        <f t="shared" si="4"/>
        <v>99.97937070222963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793.68</v>
      </c>
      <c r="H51" s="66">
        <v>4778</v>
      </c>
      <c r="I51" s="66">
        <v>4500</v>
      </c>
      <c r="J51" s="66">
        <v>4500</v>
      </c>
      <c r="K51" s="66">
        <f t="shared" si="3"/>
        <v>566.97913516782592</v>
      </c>
      <c r="L51" s="66">
        <f t="shared" si="4"/>
        <v>100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113598.29</v>
      </c>
      <c r="H52" s="66">
        <v>82416</v>
      </c>
      <c r="I52" s="66">
        <v>106329</v>
      </c>
      <c r="J52" s="66">
        <v>106328.39</v>
      </c>
      <c r="K52" s="66">
        <f t="shared" si="3"/>
        <v>93.600343807992189</v>
      </c>
      <c r="L52" s="66">
        <f t="shared" si="4"/>
        <v>99.999426308909136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97.47</v>
      </c>
      <c r="H53" s="66">
        <v>265</v>
      </c>
      <c r="I53" s="66">
        <v>102</v>
      </c>
      <c r="J53" s="66">
        <v>101.28</v>
      </c>
      <c r="K53" s="66">
        <f t="shared" si="3"/>
        <v>103.90889504462912</v>
      </c>
      <c r="L53" s="66">
        <f t="shared" si="4"/>
        <v>99.294117647058826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330.33</v>
      </c>
      <c r="H54" s="66">
        <v>398</v>
      </c>
      <c r="I54" s="66">
        <v>264</v>
      </c>
      <c r="J54" s="66">
        <v>263.55</v>
      </c>
      <c r="K54" s="66">
        <f t="shared" si="3"/>
        <v>79.783852511125247</v>
      </c>
      <c r="L54" s="66">
        <f t="shared" si="4"/>
        <v>99.829545454545453</v>
      </c>
    </row>
    <row r="55" spans="2:12" x14ac:dyDescent="0.25">
      <c r="B55" s="65"/>
      <c r="C55" s="65"/>
      <c r="D55" s="65" t="s">
        <v>132</v>
      </c>
      <c r="E55" s="65"/>
      <c r="F55" s="65" t="s">
        <v>133</v>
      </c>
      <c r="G55" s="65">
        <f>G56</f>
        <v>66.37</v>
      </c>
      <c r="H55" s="65">
        <f>H56</f>
        <v>531</v>
      </c>
      <c r="I55" s="65">
        <f>I56</f>
        <v>256</v>
      </c>
      <c r="J55" s="65">
        <f>J56</f>
        <v>255.24</v>
      </c>
      <c r="K55" s="65">
        <f t="shared" ref="K55:K71" si="5">(J55*100)/G55</f>
        <v>384.57134247400933</v>
      </c>
      <c r="L55" s="65">
        <f t="shared" ref="L55:L71" si="6">(J55*100)/I55</f>
        <v>99.703125</v>
      </c>
    </row>
    <row r="56" spans="2:12" x14ac:dyDescent="0.25">
      <c r="B56" s="66"/>
      <c r="C56" s="66"/>
      <c r="D56" s="66"/>
      <c r="E56" s="66" t="s">
        <v>134</v>
      </c>
      <c r="F56" s="66" t="s">
        <v>135</v>
      </c>
      <c r="G56" s="66">
        <v>66.37</v>
      </c>
      <c r="H56" s="66">
        <v>531</v>
      </c>
      <c r="I56" s="66">
        <v>256</v>
      </c>
      <c r="J56" s="66">
        <v>255.24</v>
      </c>
      <c r="K56" s="66">
        <f t="shared" si="5"/>
        <v>384.57134247400933</v>
      </c>
      <c r="L56" s="66">
        <f t="shared" si="6"/>
        <v>99.703125</v>
      </c>
    </row>
    <row r="57" spans="2:12" x14ac:dyDescent="0.25">
      <c r="B57" s="65"/>
      <c r="C57" s="65"/>
      <c r="D57" s="65" t="s">
        <v>136</v>
      </c>
      <c r="E57" s="65"/>
      <c r="F57" s="65" t="s">
        <v>137</v>
      </c>
      <c r="G57" s="65">
        <f>G58+G59+G60+G61+G62</f>
        <v>8520.06</v>
      </c>
      <c r="H57" s="65">
        <f>H58+H59+H60+H61+H62</f>
        <v>9017</v>
      </c>
      <c r="I57" s="65">
        <f>I58+I59+I60+I61+I62</f>
        <v>3004</v>
      </c>
      <c r="J57" s="65">
        <f>J58+J59+J60+J61+J62</f>
        <v>3002.58</v>
      </c>
      <c r="K57" s="65">
        <f t="shared" si="5"/>
        <v>35.241301117597764</v>
      </c>
      <c r="L57" s="65">
        <f t="shared" si="6"/>
        <v>99.952729693741674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386.81</v>
      </c>
      <c r="H58" s="66">
        <v>1062</v>
      </c>
      <c r="I58" s="66">
        <v>378</v>
      </c>
      <c r="J58" s="66">
        <v>377.56</v>
      </c>
      <c r="K58" s="66">
        <f t="shared" si="5"/>
        <v>97.608645071223592</v>
      </c>
      <c r="L58" s="66">
        <f t="shared" si="6"/>
        <v>99.883597883597886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530.89</v>
      </c>
      <c r="H59" s="66">
        <v>664</v>
      </c>
      <c r="I59" s="66">
        <v>664</v>
      </c>
      <c r="J59" s="66">
        <v>664</v>
      </c>
      <c r="K59" s="66">
        <f t="shared" si="5"/>
        <v>125.072990638362</v>
      </c>
      <c r="L59" s="66">
        <f t="shared" si="6"/>
        <v>100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1481.52</v>
      </c>
      <c r="H60" s="66">
        <v>1991</v>
      </c>
      <c r="I60" s="66">
        <v>545</v>
      </c>
      <c r="J60" s="66">
        <v>544.42999999999995</v>
      </c>
      <c r="K60" s="66">
        <f t="shared" si="5"/>
        <v>36.748069550191694</v>
      </c>
      <c r="L60" s="66">
        <f t="shared" si="6"/>
        <v>99.895412844036699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5457.23</v>
      </c>
      <c r="H61" s="66">
        <v>4636</v>
      </c>
      <c r="I61" s="66">
        <v>1050</v>
      </c>
      <c r="J61" s="66">
        <v>1050</v>
      </c>
      <c r="K61" s="66">
        <f t="shared" si="5"/>
        <v>19.240530452262412</v>
      </c>
      <c r="L61" s="66">
        <f t="shared" si="6"/>
        <v>100</v>
      </c>
    </row>
    <row r="62" spans="2:12" x14ac:dyDescent="0.25">
      <c r="B62" s="66"/>
      <c r="C62" s="66"/>
      <c r="D62" s="66"/>
      <c r="E62" s="66" t="s">
        <v>146</v>
      </c>
      <c r="F62" s="66" t="s">
        <v>137</v>
      </c>
      <c r="G62" s="66">
        <v>663.61</v>
      </c>
      <c r="H62" s="66">
        <v>664</v>
      </c>
      <c r="I62" s="66">
        <v>367</v>
      </c>
      <c r="J62" s="66">
        <v>366.59</v>
      </c>
      <c r="K62" s="66">
        <f t="shared" si="5"/>
        <v>55.241783577703771</v>
      </c>
      <c r="L62" s="66">
        <f t="shared" si="6"/>
        <v>99.888283378746593</v>
      </c>
    </row>
    <row r="63" spans="2:12" x14ac:dyDescent="0.25">
      <c r="B63" s="65"/>
      <c r="C63" s="65" t="s">
        <v>147</v>
      </c>
      <c r="D63" s="65"/>
      <c r="E63" s="65"/>
      <c r="F63" s="65" t="s">
        <v>148</v>
      </c>
      <c r="G63" s="65">
        <f>G64+G66</f>
        <v>668.57999999999993</v>
      </c>
      <c r="H63" s="65">
        <f>H64+H66</f>
        <v>886</v>
      </c>
      <c r="I63" s="65">
        <f>I64+I66</f>
        <v>777</v>
      </c>
      <c r="J63" s="65">
        <f>J64+J66</f>
        <v>776.58999999999992</v>
      </c>
      <c r="K63" s="65">
        <f t="shared" si="5"/>
        <v>116.15513476322953</v>
      </c>
      <c r="L63" s="65">
        <f t="shared" si="6"/>
        <v>99.947232947232948</v>
      </c>
    </row>
    <row r="64" spans="2:12" x14ac:dyDescent="0.25">
      <c r="B64" s="65"/>
      <c r="C64" s="65"/>
      <c r="D64" s="65" t="s">
        <v>149</v>
      </c>
      <c r="E64" s="65"/>
      <c r="F64" s="65" t="s">
        <v>150</v>
      </c>
      <c r="G64" s="65">
        <f>G65</f>
        <v>442.95</v>
      </c>
      <c r="H64" s="65">
        <f>H65</f>
        <v>355</v>
      </c>
      <c r="I64" s="65">
        <f>I65</f>
        <v>347</v>
      </c>
      <c r="J64" s="65">
        <f>J65</f>
        <v>346.59</v>
      </c>
      <c r="K64" s="65">
        <f t="shared" si="5"/>
        <v>78.245851676261438</v>
      </c>
      <c r="L64" s="65">
        <f t="shared" si="6"/>
        <v>99.881844380403464</v>
      </c>
    </row>
    <row r="65" spans="2:12" x14ac:dyDescent="0.25">
      <c r="B65" s="66"/>
      <c r="C65" s="66"/>
      <c r="D65" s="66"/>
      <c r="E65" s="66" t="s">
        <v>151</v>
      </c>
      <c r="F65" s="66" t="s">
        <v>152</v>
      </c>
      <c r="G65" s="66">
        <v>442.95</v>
      </c>
      <c r="H65" s="66">
        <v>355</v>
      </c>
      <c r="I65" s="66">
        <v>347</v>
      </c>
      <c r="J65" s="66">
        <v>346.59</v>
      </c>
      <c r="K65" s="66">
        <f t="shared" si="5"/>
        <v>78.245851676261438</v>
      </c>
      <c r="L65" s="66">
        <f t="shared" si="6"/>
        <v>99.881844380403464</v>
      </c>
    </row>
    <row r="66" spans="2:12" x14ac:dyDescent="0.25">
      <c r="B66" s="65"/>
      <c r="C66" s="65"/>
      <c r="D66" s="65" t="s">
        <v>153</v>
      </c>
      <c r="E66" s="65"/>
      <c r="F66" s="65" t="s">
        <v>154</v>
      </c>
      <c r="G66" s="65">
        <f>G67</f>
        <v>225.63</v>
      </c>
      <c r="H66" s="65">
        <f>H67</f>
        <v>531</v>
      </c>
      <c r="I66" s="65">
        <f>I67</f>
        <v>430</v>
      </c>
      <c r="J66" s="65">
        <f>J67</f>
        <v>430</v>
      </c>
      <c r="K66" s="65">
        <f t="shared" si="5"/>
        <v>190.57749412755396</v>
      </c>
      <c r="L66" s="65">
        <f t="shared" si="6"/>
        <v>100</v>
      </c>
    </row>
    <row r="67" spans="2:12" x14ac:dyDescent="0.25">
      <c r="B67" s="66"/>
      <c r="C67" s="66"/>
      <c r="D67" s="66"/>
      <c r="E67" s="66" t="s">
        <v>155</v>
      </c>
      <c r="F67" s="66" t="s">
        <v>156</v>
      </c>
      <c r="G67" s="66">
        <v>225.63</v>
      </c>
      <c r="H67" s="66">
        <v>531</v>
      </c>
      <c r="I67" s="66">
        <v>430</v>
      </c>
      <c r="J67" s="66">
        <v>430</v>
      </c>
      <c r="K67" s="66">
        <f t="shared" si="5"/>
        <v>190.57749412755396</v>
      </c>
      <c r="L67" s="66">
        <f t="shared" si="6"/>
        <v>100</v>
      </c>
    </row>
    <row r="68" spans="2:12" x14ac:dyDescent="0.25">
      <c r="B68" s="65" t="s">
        <v>157</v>
      </c>
      <c r="C68" s="65"/>
      <c r="D68" s="65"/>
      <c r="E68" s="65"/>
      <c r="F68" s="65" t="s">
        <v>158</v>
      </c>
      <c r="G68" s="65">
        <f t="shared" ref="G68:J70" si="7">G69</f>
        <v>3220.33</v>
      </c>
      <c r="H68" s="65">
        <f t="shared" si="7"/>
        <v>3308</v>
      </c>
      <c r="I68" s="65">
        <f t="shared" si="7"/>
        <v>3317</v>
      </c>
      <c r="J68" s="65">
        <f t="shared" si="7"/>
        <v>3316.65</v>
      </c>
      <c r="K68" s="65">
        <f t="shared" si="5"/>
        <v>102.99099781699391</v>
      </c>
      <c r="L68" s="65">
        <f t="shared" si="6"/>
        <v>99.989448296653606</v>
      </c>
    </row>
    <row r="69" spans="2:12" x14ac:dyDescent="0.25">
      <c r="B69" s="65"/>
      <c r="C69" s="65" t="s">
        <v>159</v>
      </c>
      <c r="D69" s="65"/>
      <c r="E69" s="65"/>
      <c r="F69" s="65" t="s">
        <v>160</v>
      </c>
      <c r="G69" s="65">
        <f t="shared" si="7"/>
        <v>3220.33</v>
      </c>
      <c r="H69" s="65">
        <f t="shared" si="7"/>
        <v>3308</v>
      </c>
      <c r="I69" s="65">
        <f t="shared" si="7"/>
        <v>3317</v>
      </c>
      <c r="J69" s="65">
        <f t="shared" si="7"/>
        <v>3316.65</v>
      </c>
      <c r="K69" s="65">
        <f t="shared" si="5"/>
        <v>102.99099781699391</v>
      </c>
      <c r="L69" s="65">
        <f t="shared" si="6"/>
        <v>99.989448296653606</v>
      </c>
    </row>
    <row r="70" spans="2:12" x14ac:dyDescent="0.25">
      <c r="B70" s="65"/>
      <c r="C70" s="65"/>
      <c r="D70" s="65" t="s">
        <v>161</v>
      </c>
      <c r="E70" s="65"/>
      <c r="F70" s="65" t="s">
        <v>162</v>
      </c>
      <c r="G70" s="65">
        <f t="shared" si="7"/>
        <v>3220.33</v>
      </c>
      <c r="H70" s="65">
        <f t="shared" si="7"/>
        <v>3308</v>
      </c>
      <c r="I70" s="65">
        <f t="shared" si="7"/>
        <v>3317</v>
      </c>
      <c r="J70" s="65">
        <f t="shared" si="7"/>
        <v>3316.65</v>
      </c>
      <c r="K70" s="65">
        <f t="shared" si="5"/>
        <v>102.99099781699391</v>
      </c>
      <c r="L70" s="65">
        <f t="shared" si="6"/>
        <v>99.989448296653606</v>
      </c>
    </row>
    <row r="71" spans="2:12" x14ac:dyDescent="0.25">
      <c r="B71" s="66"/>
      <c r="C71" s="66"/>
      <c r="D71" s="66"/>
      <c r="E71" s="66" t="s">
        <v>163</v>
      </c>
      <c r="F71" s="66" t="s">
        <v>164</v>
      </c>
      <c r="G71" s="66">
        <v>3220.33</v>
      </c>
      <c r="H71" s="66">
        <v>3308</v>
      </c>
      <c r="I71" s="66">
        <v>3317</v>
      </c>
      <c r="J71" s="66">
        <v>3316.65</v>
      </c>
      <c r="K71" s="66">
        <f t="shared" si="5"/>
        <v>102.99099781699391</v>
      </c>
      <c r="L71" s="66">
        <f t="shared" si="6"/>
        <v>99.989448296653606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0" sqref="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1052997.8299999998</v>
      </c>
      <c r="D6" s="71">
        <f>D7+D9</f>
        <v>1255646.71</v>
      </c>
      <c r="E6" s="71">
        <f>E7+E9</f>
        <v>1271782</v>
      </c>
      <c r="F6" s="71">
        <f>F7+F9</f>
        <v>1270761.1200000001</v>
      </c>
      <c r="G6" s="72">
        <f t="shared" ref="G6:G15" si="0">(F6*100)/C6</f>
        <v>120.68031707149865</v>
      </c>
      <c r="H6" s="72">
        <f t="shared" ref="H6:H15" si="1">(F6*100)/E6</f>
        <v>99.919728381121928</v>
      </c>
    </row>
    <row r="7" spans="1:8" x14ac:dyDescent="0.25">
      <c r="A7"/>
      <c r="B7" s="8" t="s">
        <v>165</v>
      </c>
      <c r="C7" s="71">
        <f>C8</f>
        <v>1052433.43</v>
      </c>
      <c r="D7" s="71">
        <f>D8</f>
        <v>1254451.71</v>
      </c>
      <c r="E7" s="71">
        <f>E8</f>
        <v>1270587</v>
      </c>
      <c r="F7" s="71">
        <f>F8</f>
        <v>1270111.07</v>
      </c>
      <c r="G7" s="72">
        <f t="shared" si="0"/>
        <v>120.68326924962847</v>
      </c>
      <c r="H7" s="72">
        <f t="shared" si="1"/>
        <v>99.962542509879299</v>
      </c>
    </row>
    <row r="8" spans="1:8" x14ac:dyDescent="0.25">
      <c r="A8"/>
      <c r="B8" s="16" t="s">
        <v>166</v>
      </c>
      <c r="C8" s="73">
        <v>1052433.43</v>
      </c>
      <c r="D8" s="73">
        <v>1254451.71</v>
      </c>
      <c r="E8" s="73">
        <v>1270587</v>
      </c>
      <c r="F8" s="74">
        <v>1270111.07</v>
      </c>
      <c r="G8" s="70">
        <f t="shared" si="0"/>
        <v>120.68326924962847</v>
      </c>
      <c r="H8" s="70">
        <f t="shared" si="1"/>
        <v>99.962542509879299</v>
      </c>
    </row>
    <row r="9" spans="1:8" x14ac:dyDescent="0.25">
      <c r="A9"/>
      <c r="B9" s="8" t="s">
        <v>167</v>
      </c>
      <c r="C9" s="71">
        <f>C10</f>
        <v>564.4</v>
      </c>
      <c r="D9" s="71">
        <f>D10</f>
        <v>1195</v>
      </c>
      <c r="E9" s="71">
        <f>E10</f>
        <v>1195</v>
      </c>
      <c r="F9" s="71">
        <f>F10</f>
        <v>650.04999999999995</v>
      </c>
      <c r="G9" s="72">
        <f t="shared" si="0"/>
        <v>115.17540751240254</v>
      </c>
      <c r="H9" s="72">
        <f t="shared" si="1"/>
        <v>54.397489539748953</v>
      </c>
    </row>
    <row r="10" spans="1:8" x14ac:dyDescent="0.25">
      <c r="A10"/>
      <c r="B10" s="16" t="s">
        <v>168</v>
      </c>
      <c r="C10" s="73">
        <v>564.4</v>
      </c>
      <c r="D10" s="73">
        <v>1195</v>
      </c>
      <c r="E10" s="73">
        <v>1195</v>
      </c>
      <c r="F10" s="74">
        <v>650.04999999999995</v>
      </c>
      <c r="G10" s="70">
        <f t="shared" si="0"/>
        <v>115.17540751240254</v>
      </c>
      <c r="H10" s="70">
        <f t="shared" si="1"/>
        <v>54.397489539748953</v>
      </c>
    </row>
    <row r="11" spans="1:8" x14ac:dyDescent="0.25">
      <c r="B11" s="8" t="s">
        <v>33</v>
      </c>
      <c r="C11" s="75">
        <f>C12+C14</f>
        <v>1052997.8299999998</v>
      </c>
      <c r="D11" s="75">
        <f>D12+D14</f>
        <v>1255646.71</v>
      </c>
      <c r="E11" s="75">
        <f>E12+E14</f>
        <v>1271782</v>
      </c>
      <c r="F11" s="75">
        <f>F12+F14</f>
        <v>1270761.1200000001</v>
      </c>
      <c r="G11" s="72">
        <f t="shared" si="0"/>
        <v>120.68031707149865</v>
      </c>
      <c r="H11" s="72">
        <f t="shared" si="1"/>
        <v>99.919728381121928</v>
      </c>
    </row>
    <row r="12" spans="1:8" x14ac:dyDescent="0.25">
      <c r="A12"/>
      <c r="B12" s="8" t="s">
        <v>165</v>
      </c>
      <c r="C12" s="75">
        <f>C13</f>
        <v>1052433.43</v>
      </c>
      <c r="D12" s="75">
        <f>D13</f>
        <v>1254451.71</v>
      </c>
      <c r="E12" s="75">
        <f>E13</f>
        <v>1270587</v>
      </c>
      <c r="F12" s="75">
        <f>F13</f>
        <v>1270111.07</v>
      </c>
      <c r="G12" s="72">
        <f t="shared" si="0"/>
        <v>120.68326924962847</v>
      </c>
      <c r="H12" s="72">
        <f t="shared" si="1"/>
        <v>99.962542509879299</v>
      </c>
    </row>
    <row r="13" spans="1:8" x14ac:dyDescent="0.25">
      <c r="A13"/>
      <c r="B13" s="16" t="s">
        <v>166</v>
      </c>
      <c r="C13" s="73">
        <v>1052433.43</v>
      </c>
      <c r="D13" s="73">
        <v>1254451.71</v>
      </c>
      <c r="E13" s="76">
        <v>1270587</v>
      </c>
      <c r="F13" s="74">
        <v>1270111.07</v>
      </c>
      <c r="G13" s="70">
        <f t="shared" si="0"/>
        <v>120.68326924962847</v>
      </c>
      <c r="H13" s="70">
        <f t="shared" si="1"/>
        <v>99.962542509879299</v>
      </c>
    </row>
    <row r="14" spans="1:8" x14ac:dyDescent="0.25">
      <c r="A14"/>
      <c r="B14" s="8" t="s">
        <v>167</v>
      </c>
      <c r="C14" s="75">
        <f>C15</f>
        <v>564.4</v>
      </c>
      <c r="D14" s="75">
        <f>D15</f>
        <v>1195</v>
      </c>
      <c r="E14" s="75">
        <f>E15</f>
        <v>1195</v>
      </c>
      <c r="F14" s="75">
        <f>F15</f>
        <v>650.04999999999995</v>
      </c>
      <c r="G14" s="72">
        <f t="shared" si="0"/>
        <v>115.17540751240254</v>
      </c>
      <c r="H14" s="72">
        <f t="shared" si="1"/>
        <v>54.397489539748953</v>
      </c>
    </row>
    <row r="15" spans="1:8" x14ac:dyDescent="0.25">
      <c r="A15"/>
      <c r="B15" s="16" t="s">
        <v>168</v>
      </c>
      <c r="C15" s="73">
        <v>564.4</v>
      </c>
      <c r="D15" s="73">
        <v>1195</v>
      </c>
      <c r="E15" s="76">
        <v>1195</v>
      </c>
      <c r="F15" s="74">
        <v>650.04999999999995</v>
      </c>
      <c r="G15" s="70">
        <f t="shared" si="0"/>
        <v>115.17540751240254</v>
      </c>
      <c r="H15" s="70">
        <f t="shared" si="1"/>
        <v>54.397489539748953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1052997.83</v>
      </c>
      <c r="D6" s="75">
        <f t="shared" si="0"/>
        <v>1255646.71</v>
      </c>
      <c r="E6" s="75">
        <f t="shared" si="0"/>
        <v>1271782</v>
      </c>
      <c r="F6" s="75">
        <f t="shared" si="0"/>
        <v>1270761.1200000001</v>
      </c>
      <c r="G6" s="70">
        <f>(F6*100)/C6</f>
        <v>120.68031707149862</v>
      </c>
      <c r="H6" s="70">
        <f>(F6*100)/E6</f>
        <v>99.919728381121928</v>
      </c>
    </row>
    <row r="7" spans="2:8" x14ac:dyDescent="0.25">
      <c r="B7" s="8" t="s">
        <v>169</v>
      </c>
      <c r="C7" s="75">
        <f t="shared" si="0"/>
        <v>1052997.83</v>
      </c>
      <c r="D7" s="75">
        <f t="shared" si="0"/>
        <v>1255646.71</v>
      </c>
      <c r="E7" s="75">
        <f t="shared" si="0"/>
        <v>1271782</v>
      </c>
      <c r="F7" s="75">
        <f t="shared" si="0"/>
        <v>1270761.1200000001</v>
      </c>
      <c r="G7" s="70">
        <f>(F7*100)/C7</f>
        <v>120.68031707149862</v>
      </c>
      <c r="H7" s="70">
        <f>(F7*100)/E7</f>
        <v>99.919728381121928</v>
      </c>
    </row>
    <row r="8" spans="2:8" x14ac:dyDescent="0.25">
      <c r="B8" s="11" t="s">
        <v>170</v>
      </c>
      <c r="C8" s="73">
        <v>1052997.83</v>
      </c>
      <c r="D8" s="73">
        <v>1255646.71</v>
      </c>
      <c r="E8" s="73">
        <v>1271782</v>
      </c>
      <c r="F8" s="74">
        <v>1270761.1200000001</v>
      </c>
      <c r="G8" s="70">
        <f>(F8*100)/C8</f>
        <v>120.68031707149862</v>
      </c>
      <c r="H8" s="70">
        <f>(F8*100)/E8</f>
        <v>99.919728381121928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topLeftCell="A4" zoomScaleNormal="100" workbookViewId="0">
      <selection activeCell="C11" sqref="C1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171</v>
      </c>
      <c r="C1" s="39"/>
    </row>
    <row r="2" spans="1:6" ht="15" customHeight="1" x14ac:dyDescent="0.2">
      <c r="A2" s="41" t="s">
        <v>35</v>
      </c>
      <c r="B2" s="42" t="s">
        <v>172</v>
      </c>
      <c r="C2" s="39"/>
    </row>
    <row r="3" spans="1:6" s="39" customFormat="1" ht="43.5" customHeight="1" x14ac:dyDescent="0.2">
      <c r="A3" s="43" t="s">
        <v>36</v>
      </c>
      <c r="B3" s="37"/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173</v>
      </c>
      <c r="B7" s="46"/>
      <c r="C7" s="77">
        <f>C11</f>
        <v>1254451.71</v>
      </c>
      <c r="D7" s="77">
        <f>D11</f>
        <v>1270587</v>
      </c>
      <c r="E7" s="77">
        <f>E11</f>
        <v>1270111.0699999998</v>
      </c>
      <c r="F7" s="77">
        <f>(E7*100)/D7</f>
        <v>99.962542509879299</v>
      </c>
    </row>
    <row r="8" spans="1:6" x14ac:dyDescent="0.2">
      <c r="A8" s="47" t="s">
        <v>73</v>
      </c>
      <c r="B8" s="46"/>
      <c r="C8" s="77">
        <f>C65</f>
        <v>1195</v>
      </c>
      <c r="D8" s="77">
        <f>D65</f>
        <v>1195</v>
      </c>
      <c r="E8" s="77">
        <f>E65</f>
        <v>650.04999999999995</v>
      </c>
      <c r="F8" s="77">
        <f>(E8*100)/D8</f>
        <v>54.397489539748953</v>
      </c>
    </row>
    <row r="9" spans="1:6" s="57" customFormat="1" x14ac:dyDescent="0.2"/>
    <row r="10" spans="1:6" ht="38.25" x14ac:dyDescent="0.2">
      <c r="A10" s="47" t="s">
        <v>174</v>
      </c>
      <c r="B10" s="47" t="s">
        <v>175</v>
      </c>
      <c r="C10" s="47" t="s">
        <v>47</v>
      </c>
      <c r="D10" s="47" t="s">
        <v>176</v>
      </c>
      <c r="E10" s="47" t="s">
        <v>177</v>
      </c>
      <c r="F10" s="47" t="s">
        <v>178</v>
      </c>
    </row>
    <row r="11" spans="1:6" x14ac:dyDescent="0.2">
      <c r="A11" s="48" t="s">
        <v>173</v>
      </c>
      <c r="B11" s="48" t="s">
        <v>179</v>
      </c>
      <c r="C11" s="78">
        <f>C12+C56</f>
        <v>1254451.71</v>
      </c>
      <c r="D11" s="78">
        <f>D12+D56</f>
        <v>1270587</v>
      </c>
      <c r="E11" s="78">
        <f>E12+E56</f>
        <v>1270111.0699999998</v>
      </c>
      <c r="F11" s="79">
        <f>(E11*100)/D11</f>
        <v>99.962542509879299</v>
      </c>
    </row>
    <row r="12" spans="1:6" x14ac:dyDescent="0.2">
      <c r="A12" s="49" t="s">
        <v>71</v>
      </c>
      <c r="B12" s="50" t="s">
        <v>72</v>
      </c>
      <c r="C12" s="80">
        <f>C13+C21+C51</f>
        <v>1251143.71</v>
      </c>
      <c r="D12" s="80">
        <f>D13+D21+D51</f>
        <v>1267270</v>
      </c>
      <c r="E12" s="80">
        <f>E13+E21+E51</f>
        <v>1266794.42</v>
      </c>
      <c r="F12" s="81">
        <f>(E12*100)/D12</f>
        <v>99.962472085664459</v>
      </c>
    </row>
    <row r="13" spans="1:6" x14ac:dyDescent="0.2">
      <c r="A13" s="51" t="s">
        <v>73</v>
      </c>
      <c r="B13" s="52" t="s">
        <v>74</v>
      </c>
      <c r="C13" s="82">
        <f>C14+C17+C19</f>
        <v>1069501.71</v>
      </c>
      <c r="D13" s="82">
        <f>D14+D17+D19</f>
        <v>1077201</v>
      </c>
      <c r="E13" s="82">
        <f>E14+E17+E19</f>
        <v>1076732.71</v>
      </c>
      <c r="F13" s="81">
        <f>(E13*100)/D13</f>
        <v>99.956527147672531</v>
      </c>
    </row>
    <row r="14" spans="1:6" x14ac:dyDescent="0.2">
      <c r="A14" s="53" t="s">
        <v>75</v>
      </c>
      <c r="B14" s="54" t="s">
        <v>76</v>
      </c>
      <c r="C14" s="83">
        <f>C15+C16</f>
        <v>899418.71</v>
      </c>
      <c r="D14" s="83">
        <f>D15+D16</f>
        <v>912317</v>
      </c>
      <c r="E14" s="83">
        <f>E15+E16</f>
        <v>911849.25</v>
      </c>
      <c r="F14" s="83">
        <f>(E14*100)/D14</f>
        <v>99.9487294438227</v>
      </c>
    </row>
    <row r="15" spans="1:6" x14ac:dyDescent="0.2">
      <c r="A15" s="55" t="s">
        <v>77</v>
      </c>
      <c r="B15" s="56" t="s">
        <v>78</v>
      </c>
      <c r="C15" s="84">
        <v>885084.71</v>
      </c>
      <c r="D15" s="84">
        <v>896000</v>
      </c>
      <c r="E15" s="84">
        <v>895533.03</v>
      </c>
      <c r="F15" s="84"/>
    </row>
    <row r="16" spans="1:6" x14ac:dyDescent="0.2">
      <c r="A16" s="55" t="s">
        <v>79</v>
      </c>
      <c r="B16" s="56" t="s">
        <v>80</v>
      </c>
      <c r="C16" s="84">
        <v>14334</v>
      </c>
      <c r="D16" s="84">
        <v>16317</v>
      </c>
      <c r="E16" s="84">
        <v>16316.22</v>
      </c>
      <c r="F16" s="84"/>
    </row>
    <row r="17" spans="1:6" x14ac:dyDescent="0.2">
      <c r="A17" s="53" t="s">
        <v>81</v>
      </c>
      <c r="B17" s="54" t="s">
        <v>82</v>
      </c>
      <c r="C17" s="83">
        <f>C18</f>
        <v>22669</v>
      </c>
      <c r="D17" s="83">
        <f>D18</f>
        <v>23488</v>
      </c>
      <c r="E17" s="83">
        <f>E18</f>
        <v>23487.66</v>
      </c>
      <c r="F17" s="83">
        <f>(E17*100)/D17</f>
        <v>99.998552452316076</v>
      </c>
    </row>
    <row r="18" spans="1:6" x14ac:dyDescent="0.2">
      <c r="A18" s="55" t="s">
        <v>83</v>
      </c>
      <c r="B18" s="56" t="s">
        <v>82</v>
      </c>
      <c r="C18" s="84">
        <v>22669</v>
      </c>
      <c r="D18" s="84">
        <v>23488</v>
      </c>
      <c r="E18" s="84">
        <v>23487.66</v>
      </c>
      <c r="F18" s="84"/>
    </row>
    <row r="19" spans="1:6" x14ac:dyDescent="0.2">
      <c r="A19" s="53" t="s">
        <v>84</v>
      </c>
      <c r="B19" s="54" t="s">
        <v>85</v>
      </c>
      <c r="C19" s="83">
        <f>C20</f>
        <v>147414</v>
      </c>
      <c r="D19" s="83">
        <f>D20</f>
        <v>141396</v>
      </c>
      <c r="E19" s="83">
        <f>E20</f>
        <v>141395.79999999999</v>
      </c>
      <c r="F19" s="83">
        <f>(E19*100)/D19</f>
        <v>99.999858553282976</v>
      </c>
    </row>
    <row r="20" spans="1:6" x14ac:dyDescent="0.2">
      <c r="A20" s="55" t="s">
        <v>86</v>
      </c>
      <c r="B20" s="56" t="s">
        <v>87</v>
      </c>
      <c r="C20" s="84">
        <v>147414</v>
      </c>
      <c r="D20" s="84">
        <v>141396</v>
      </c>
      <c r="E20" s="84">
        <v>141395.79999999999</v>
      </c>
      <c r="F20" s="84"/>
    </row>
    <row r="21" spans="1:6" x14ac:dyDescent="0.2">
      <c r="A21" s="51" t="s">
        <v>88</v>
      </c>
      <c r="B21" s="52" t="s">
        <v>89</v>
      </c>
      <c r="C21" s="82">
        <f>C22+C27+C33+C43+C45</f>
        <v>180756</v>
      </c>
      <c r="D21" s="82">
        <f>D22+D27+D33+D43+D45</f>
        <v>189292</v>
      </c>
      <c r="E21" s="82">
        <f>E22+E27+E33+E43+E45</f>
        <v>189285.11999999997</v>
      </c>
      <c r="F21" s="81">
        <f>(E21*100)/D21</f>
        <v>99.99636540371489</v>
      </c>
    </row>
    <row r="22" spans="1:6" x14ac:dyDescent="0.2">
      <c r="A22" s="53" t="s">
        <v>90</v>
      </c>
      <c r="B22" s="54" t="s">
        <v>91</v>
      </c>
      <c r="C22" s="83">
        <f>C23+C24+C25+C26</f>
        <v>33385</v>
      </c>
      <c r="D22" s="83">
        <f>D23+D24+D25+D26</f>
        <v>29965</v>
      </c>
      <c r="E22" s="83">
        <f>E23+E24+E25+E26</f>
        <v>29964.82</v>
      </c>
      <c r="F22" s="83">
        <f>(E22*100)/D22</f>
        <v>99.999399299182386</v>
      </c>
    </row>
    <row r="23" spans="1:6" x14ac:dyDescent="0.2">
      <c r="A23" s="55" t="s">
        <v>92</v>
      </c>
      <c r="B23" s="56" t="s">
        <v>93</v>
      </c>
      <c r="C23" s="84">
        <v>5982</v>
      </c>
      <c r="D23" s="84">
        <v>4700</v>
      </c>
      <c r="E23" s="84">
        <v>4700</v>
      </c>
      <c r="F23" s="84"/>
    </row>
    <row r="24" spans="1:6" ht="25.5" x14ac:dyDescent="0.2">
      <c r="A24" s="55" t="s">
        <v>94</v>
      </c>
      <c r="B24" s="56" t="s">
        <v>95</v>
      </c>
      <c r="C24" s="84">
        <v>24575</v>
      </c>
      <c r="D24" s="84">
        <v>23650</v>
      </c>
      <c r="E24" s="84">
        <v>23649.82</v>
      </c>
      <c r="F24" s="84"/>
    </row>
    <row r="25" spans="1:6" x14ac:dyDescent="0.2">
      <c r="A25" s="55" t="s">
        <v>96</v>
      </c>
      <c r="B25" s="56" t="s">
        <v>97</v>
      </c>
      <c r="C25" s="84">
        <v>1664</v>
      </c>
      <c r="D25" s="84">
        <v>600</v>
      </c>
      <c r="E25" s="84">
        <v>600</v>
      </c>
      <c r="F25" s="84"/>
    </row>
    <row r="26" spans="1:6" x14ac:dyDescent="0.2">
      <c r="A26" s="55" t="s">
        <v>98</v>
      </c>
      <c r="B26" s="56" t="s">
        <v>99</v>
      </c>
      <c r="C26" s="84">
        <v>1164</v>
      </c>
      <c r="D26" s="84">
        <v>1015</v>
      </c>
      <c r="E26" s="84">
        <v>1015</v>
      </c>
      <c r="F26" s="84"/>
    </row>
    <row r="27" spans="1:6" x14ac:dyDescent="0.2">
      <c r="A27" s="53" t="s">
        <v>100</v>
      </c>
      <c r="B27" s="54" t="s">
        <v>101</v>
      </c>
      <c r="C27" s="83">
        <f>C28+C29+C30+C31+C32</f>
        <v>23033</v>
      </c>
      <c r="D27" s="83">
        <f>D28+D29+D30+D31+D32</f>
        <v>21410</v>
      </c>
      <c r="E27" s="83">
        <f>E28+E29+E30+E31+E32</f>
        <v>21408.909999999996</v>
      </c>
      <c r="F27" s="83">
        <f>(E27*100)/D27</f>
        <v>99.994908921064919</v>
      </c>
    </row>
    <row r="28" spans="1:6" x14ac:dyDescent="0.2">
      <c r="A28" s="55" t="s">
        <v>102</v>
      </c>
      <c r="B28" s="56" t="s">
        <v>103</v>
      </c>
      <c r="C28" s="84">
        <v>17254</v>
      </c>
      <c r="D28" s="84">
        <v>17067</v>
      </c>
      <c r="E28" s="84">
        <v>17066.46</v>
      </c>
      <c r="F28" s="84"/>
    </row>
    <row r="29" spans="1:6" x14ac:dyDescent="0.2">
      <c r="A29" s="55" t="s">
        <v>104</v>
      </c>
      <c r="B29" s="56" t="s">
        <v>105</v>
      </c>
      <c r="C29" s="84">
        <v>3655</v>
      </c>
      <c r="D29" s="84">
        <v>2458</v>
      </c>
      <c r="E29" s="84">
        <v>2457.92</v>
      </c>
      <c r="F29" s="84"/>
    </row>
    <row r="30" spans="1:6" x14ac:dyDescent="0.2">
      <c r="A30" s="55" t="s">
        <v>106</v>
      </c>
      <c r="B30" s="56" t="s">
        <v>107</v>
      </c>
      <c r="C30" s="84">
        <v>398</v>
      </c>
      <c r="D30" s="84">
        <v>159</v>
      </c>
      <c r="E30" s="84">
        <v>158.53</v>
      </c>
      <c r="F30" s="84"/>
    </row>
    <row r="31" spans="1:6" x14ac:dyDescent="0.2">
      <c r="A31" s="55" t="s">
        <v>108</v>
      </c>
      <c r="B31" s="56" t="s">
        <v>109</v>
      </c>
      <c r="C31" s="84">
        <v>1062</v>
      </c>
      <c r="D31" s="84">
        <v>1062</v>
      </c>
      <c r="E31" s="84">
        <v>1062</v>
      </c>
      <c r="F31" s="84"/>
    </row>
    <row r="32" spans="1:6" x14ac:dyDescent="0.2">
      <c r="A32" s="55" t="s">
        <v>110</v>
      </c>
      <c r="B32" s="56" t="s">
        <v>111</v>
      </c>
      <c r="C32" s="84">
        <v>664</v>
      </c>
      <c r="D32" s="84">
        <v>664</v>
      </c>
      <c r="E32" s="84">
        <v>664</v>
      </c>
      <c r="F32" s="84"/>
    </row>
    <row r="33" spans="1:6" x14ac:dyDescent="0.2">
      <c r="A33" s="53" t="s">
        <v>112</v>
      </c>
      <c r="B33" s="54" t="s">
        <v>113</v>
      </c>
      <c r="C33" s="83">
        <f>C34+C35+C36+C37+C38+C39+C40+C41+C42</f>
        <v>114790</v>
      </c>
      <c r="D33" s="83">
        <f>D34+D35+D36+D37+D38+D39+D40+D41+D42</f>
        <v>134657</v>
      </c>
      <c r="E33" s="83">
        <f>E34+E35+E36+E37+E38+E39+E40+E41+E42</f>
        <v>134653.56999999998</v>
      </c>
      <c r="F33" s="83">
        <f>(E33*100)/D33</f>
        <v>99.997452787452559</v>
      </c>
    </row>
    <row r="34" spans="1:6" x14ac:dyDescent="0.2">
      <c r="A34" s="55" t="s">
        <v>114</v>
      </c>
      <c r="B34" s="56" t="s">
        <v>115</v>
      </c>
      <c r="C34" s="84">
        <v>15254</v>
      </c>
      <c r="D34" s="84">
        <v>13677</v>
      </c>
      <c r="E34" s="84">
        <v>13676.76</v>
      </c>
      <c r="F34" s="84"/>
    </row>
    <row r="35" spans="1:6" x14ac:dyDescent="0.2">
      <c r="A35" s="55" t="s">
        <v>116</v>
      </c>
      <c r="B35" s="56" t="s">
        <v>117</v>
      </c>
      <c r="C35" s="84">
        <v>3318</v>
      </c>
      <c r="D35" s="84">
        <v>3318</v>
      </c>
      <c r="E35" s="84">
        <v>3318</v>
      </c>
      <c r="F35" s="84"/>
    </row>
    <row r="36" spans="1:6" x14ac:dyDescent="0.2">
      <c r="A36" s="55" t="s">
        <v>118</v>
      </c>
      <c r="B36" s="56" t="s">
        <v>119</v>
      </c>
      <c r="C36" s="84">
        <v>1991</v>
      </c>
      <c r="D36" s="84">
        <v>1668</v>
      </c>
      <c r="E36" s="84">
        <v>1667.58</v>
      </c>
      <c r="F36" s="84"/>
    </row>
    <row r="37" spans="1:6" x14ac:dyDescent="0.2">
      <c r="A37" s="55" t="s">
        <v>120</v>
      </c>
      <c r="B37" s="56" t="s">
        <v>121</v>
      </c>
      <c r="C37" s="84">
        <v>265</v>
      </c>
      <c r="D37" s="84">
        <v>0</v>
      </c>
      <c r="E37" s="84">
        <v>0</v>
      </c>
      <c r="F37" s="84"/>
    </row>
    <row r="38" spans="1:6" x14ac:dyDescent="0.2">
      <c r="A38" s="55" t="s">
        <v>122</v>
      </c>
      <c r="B38" s="56" t="s">
        <v>123</v>
      </c>
      <c r="C38" s="84">
        <v>6105</v>
      </c>
      <c r="D38" s="84">
        <v>4799</v>
      </c>
      <c r="E38" s="84">
        <v>4798.01</v>
      </c>
      <c r="F38" s="84"/>
    </row>
    <row r="39" spans="1:6" x14ac:dyDescent="0.2">
      <c r="A39" s="55" t="s">
        <v>124</v>
      </c>
      <c r="B39" s="56" t="s">
        <v>125</v>
      </c>
      <c r="C39" s="84">
        <v>4778</v>
      </c>
      <c r="D39" s="84">
        <v>4500</v>
      </c>
      <c r="E39" s="84">
        <v>4500</v>
      </c>
      <c r="F39" s="84"/>
    </row>
    <row r="40" spans="1:6" x14ac:dyDescent="0.2">
      <c r="A40" s="55" t="s">
        <v>126</v>
      </c>
      <c r="B40" s="56" t="s">
        <v>127</v>
      </c>
      <c r="C40" s="84">
        <v>82416</v>
      </c>
      <c r="D40" s="84">
        <v>106329</v>
      </c>
      <c r="E40" s="84">
        <v>106328.39</v>
      </c>
      <c r="F40" s="84"/>
    </row>
    <row r="41" spans="1:6" x14ac:dyDescent="0.2">
      <c r="A41" s="55" t="s">
        <v>128</v>
      </c>
      <c r="B41" s="56" t="s">
        <v>129</v>
      </c>
      <c r="C41" s="84">
        <v>265</v>
      </c>
      <c r="D41" s="84">
        <v>102</v>
      </c>
      <c r="E41" s="84">
        <v>101.28</v>
      </c>
      <c r="F41" s="84"/>
    </row>
    <row r="42" spans="1:6" x14ac:dyDescent="0.2">
      <c r="A42" s="55" t="s">
        <v>130</v>
      </c>
      <c r="B42" s="56" t="s">
        <v>131</v>
      </c>
      <c r="C42" s="84">
        <v>398</v>
      </c>
      <c r="D42" s="84">
        <v>264</v>
      </c>
      <c r="E42" s="84">
        <v>263.55</v>
      </c>
      <c r="F42" s="84"/>
    </row>
    <row r="43" spans="1:6" x14ac:dyDescent="0.2">
      <c r="A43" s="53" t="s">
        <v>132</v>
      </c>
      <c r="B43" s="54" t="s">
        <v>133</v>
      </c>
      <c r="C43" s="83">
        <f>C44</f>
        <v>531</v>
      </c>
      <c r="D43" s="83">
        <f>D44</f>
        <v>256</v>
      </c>
      <c r="E43" s="83">
        <f>E44</f>
        <v>255.24</v>
      </c>
      <c r="F43" s="83">
        <f>(E43*100)/D43</f>
        <v>99.703125</v>
      </c>
    </row>
    <row r="44" spans="1:6" ht="25.5" x14ac:dyDescent="0.2">
      <c r="A44" s="55" t="s">
        <v>134</v>
      </c>
      <c r="B44" s="56" t="s">
        <v>135</v>
      </c>
      <c r="C44" s="84">
        <v>531</v>
      </c>
      <c r="D44" s="84">
        <v>256</v>
      </c>
      <c r="E44" s="84">
        <v>255.24</v>
      </c>
      <c r="F44" s="84"/>
    </row>
    <row r="45" spans="1:6" x14ac:dyDescent="0.2">
      <c r="A45" s="53" t="s">
        <v>136</v>
      </c>
      <c r="B45" s="54" t="s">
        <v>137</v>
      </c>
      <c r="C45" s="83">
        <f>C46+C47+C48+C49+C50</f>
        <v>9017</v>
      </c>
      <c r="D45" s="83">
        <f>D46+D47+D48+D49+D50</f>
        <v>3004</v>
      </c>
      <c r="E45" s="83">
        <f>E46+E47+E48+E49+E50</f>
        <v>3002.58</v>
      </c>
      <c r="F45" s="83">
        <f>(E45*100)/D45</f>
        <v>99.952729693741674</v>
      </c>
    </row>
    <row r="46" spans="1:6" x14ac:dyDescent="0.2">
      <c r="A46" s="55" t="s">
        <v>138</v>
      </c>
      <c r="B46" s="56" t="s">
        <v>139</v>
      </c>
      <c r="C46" s="84">
        <v>1062</v>
      </c>
      <c r="D46" s="84">
        <v>378</v>
      </c>
      <c r="E46" s="84">
        <v>377.56</v>
      </c>
      <c r="F46" s="84"/>
    </row>
    <row r="47" spans="1:6" x14ac:dyDescent="0.2">
      <c r="A47" s="55" t="s">
        <v>140</v>
      </c>
      <c r="B47" s="56" t="s">
        <v>141</v>
      </c>
      <c r="C47" s="84">
        <v>664</v>
      </c>
      <c r="D47" s="84">
        <v>664</v>
      </c>
      <c r="E47" s="84">
        <v>664</v>
      </c>
      <c r="F47" s="84"/>
    </row>
    <row r="48" spans="1:6" x14ac:dyDescent="0.2">
      <c r="A48" s="55" t="s">
        <v>142</v>
      </c>
      <c r="B48" s="56" t="s">
        <v>143</v>
      </c>
      <c r="C48" s="84">
        <v>1991</v>
      </c>
      <c r="D48" s="84">
        <v>545</v>
      </c>
      <c r="E48" s="84">
        <v>544.42999999999995</v>
      </c>
      <c r="F48" s="84"/>
    </row>
    <row r="49" spans="1:6" x14ac:dyDescent="0.2">
      <c r="A49" s="55" t="s">
        <v>144</v>
      </c>
      <c r="B49" s="56" t="s">
        <v>145</v>
      </c>
      <c r="C49" s="84">
        <v>4636</v>
      </c>
      <c r="D49" s="84">
        <v>1050</v>
      </c>
      <c r="E49" s="84">
        <v>1050</v>
      </c>
      <c r="F49" s="84"/>
    </row>
    <row r="50" spans="1:6" x14ac:dyDescent="0.2">
      <c r="A50" s="55" t="s">
        <v>146</v>
      </c>
      <c r="B50" s="56" t="s">
        <v>137</v>
      </c>
      <c r="C50" s="84">
        <v>664</v>
      </c>
      <c r="D50" s="84">
        <v>367</v>
      </c>
      <c r="E50" s="84">
        <v>366.59</v>
      </c>
      <c r="F50" s="84"/>
    </row>
    <row r="51" spans="1:6" x14ac:dyDescent="0.2">
      <c r="A51" s="51" t="s">
        <v>147</v>
      </c>
      <c r="B51" s="52" t="s">
        <v>148</v>
      </c>
      <c r="C51" s="82">
        <f>C52+C54</f>
        <v>886</v>
      </c>
      <c r="D51" s="82">
        <f>D52+D54</f>
        <v>777</v>
      </c>
      <c r="E51" s="82">
        <f>E52+E54</f>
        <v>776.58999999999992</v>
      </c>
      <c r="F51" s="81">
        <f>(E51*100)/D51</f>
        <v>99.947232947232948</v>
      </c>
    </row>
    <row r="52" spans="1:6" x14ac:dyDescent="0.2">
      <c r="A52" s="53" t="s">
        <v>149</v>
      </c>
      <c r="B52" s="54" t="s">
        <v>150</v>
      </c>
      <c r="C52" s="83">
        <f>C53</f>
        <v>355</v>
      </c>
      <c r="D52" s="83">
        <f>D53</f>
        <v>347</v>
      </c>
      <c r="E52" s="83">
        <f>E53</f>
        <v>346.59</v>
      </c>
      <c r="F52" s="83">
        <f>(E52*100)/D52</f>
        <v>99.881844380403464</v>
      </c>
    </row>
    <row r="53" spans="1:6" ht="25.5" x14ac:dyDescent="0.2">
      <c r="A53" s="55" t="s">
        <v>151</v>
      </c>
      <c r="B53" s="56" t="s">
        <v>152</v>
      </c>
      <c r="C53" s="84">
        <v>355</v>
      </c>
      <c r="D53" s="84">
        <v>347</v>
      </c>
      <c r="E53" s="84">
        <v>346.59</v>
      </c>
      <c r="F53" s="84"/>
    </row>
    <row r="54" spans="1:6" x14ac:dyDescent="0.2">
      <c r="A54" s="53" t="s">
        <v>153</v>
      </c>
      <c r="B54" s="54" t="s">
        <v>154</v>
      </c>
      <c r="C54" s="83">
        <f>C55</f>
        <v>531</v>
      </c>
      <c r="D54" s="83">
        <f>D55</f>
        <v>430</v>
      </c>
      <c r="E54" s="83">
        <f>E55</f>
        <v>430</v>
      </c>
      <c r="F54" s="83">
        <f>(E54*100)/D54</f>
        <v>100</v>
      </c>
    </row>
    <row r="55" spans="1:6" x14ac:dyDescent="0.2">
      <c r="A55" s="55" t="s">
        <v>155</v>
      </c>
      <c r="B55" s="56" t="s">
        <v>156</v>
      </c>
      <c r="C55" s="84">
        <v>531</v>
      </c>
      <c r="D55" s="84">
        <v>430</v>
      </c>
      <c r="E55" s="84">
        <v>430</v>
      </c>
      <c r="F55" s="84"/>
    </row>
    <row r="56" spans="1:6" x14ac:dyDescent="0.2">
      <c r="A56" s="49" t="s">
        <v>157</v>
      </c>
      <c r="B56" s="50" t="s">
        <v>158</v>
      </c>
      <c r="C56" s="80">
        <f t="shared" ref="C56:E58" si="0">C57</f>
        <v>3308</v>
      </c>
      <c r="D56" s="80">
        <f t="shared" si="0"/>
        <v>3317</v>
      </c>
      <c r="E56" s="80">
        <f t="shared" si="0"/>
        <v>3316.65</v>
      </c>
      <c r="F56" s="81">
        <f>(E56*100)/D56</f>
        <v>99.989448296653606</v>
      </c>
    </row>
    <row r="57" spans="1:6" x14ac:dyDescent="0.2">
      <c r="A57" s="51" t="s">
        <v>159</v>
      </c>
      <c r="B57" s="52" t="s">
        <v>160</v>
      </c>
      <c r="C57" s="82">
        <f t="shared" si="0"/>
        <v>3308</v>
      </c>
      <c r="D57" s="82">
        <f t="shared" si="0"/>
        <v>3317</v>
      </c>
      <c r="E57" s="82">
        <f t="shared" si="0"/>
        <v>3316.65</v>
      </c>
      <c r="F57" s="81">
        <f>(E57*100)/D57</f>
        <v>99.989448296653606</v>
      </c>
    </row>
    <row r="58" spans="1:6" x14ac:dyDescent="0.2">
      <c r="A58" s="53" t="s">
        <v>161</v>
      </c>
      <c r="B58" s="54" t="s">
        <v>162</v>
      </c>
      <c r="C58" s="83">
        <f t="shared" si="0"/>
        <v>3308</v>
      </c>
      <c r="D58" s="83">
        <f t="shared" si="0"/>
        <v>3317</v>
      </c>
      <c r="E58" s="83">
        <f t="shared" si="0"/>
        <v>3316.65</v>
      </c>
      <c r="F58" s="83">
        <f>(E58*100)/D58</f>
        <v>99.989448296653606</v>
      </c>
    </row>
    <row r="59" spans="1:6" x14ac:dyDescent="0.2">
      <c r="A59" s="55" t="s">
        <v>163</v>
      </c>
      <c r="B59" s="56" t="s">
        <v>164</v>
      </c>
      <c r="C59" s="84">
        <v>3308</v>
      </c>
      <c r="D59" s="84">
        <v>3317</v>
      </c>
      <c r="E59" s="84">
        <v>3316.65</v>
      </c>
      <c r="F59" s="84"/>
    </row>
    <row r="60" spans="1:6" x14ac:dyDescent="0.2">
      <c r="A60" s="49" t="s">
        <v>55</v>
      </c>
      <c r="B60" s="50" t="s">
        <v>56</v>
      </c>
      <c r="C60" s="80">
        <f t="shared" ref="C60:E61" si="1">C61</f>
        <v>1254451.71</v>
      </c>
      <c r="D60" s="80">
        <f t="shared" si="1"/>
        <v>1270587</v>
      </c>
      <c r="E60" s="80">
        <f t="shared" si="1"/>
        <v>1270111.0699999998</v>
      </c>
      <c r="F60" s="81">
        <f>(E60*100)/D60</f>
        <v>99.962542509879299</v>
      </c>
    </row>
    <row r="61" spans="1:6" x14ac:dyDescent="0.2">
      <c r="A61" s="51" t="s">
        <v>63</v>
      </c>
      <c r="B61" s="52" t="s">
        <v>64</v>
      </c>
      <c r="C61" s="82">
        <f t="shared" si="1"/>
        <v>1254451.71</v>
      </c>
      <c r="D61" s="82">
        <f t="shared" si="1"/>
        <v>1270587</v>
      </c>
      <c r="E61" s="82">
        <f t="shared" si="1"/>
        <v>1270111.0699999998</v>
      </c>
      <c r="F61" s="81">
        <f>(E61*100)/D61</f>
        <v>99.962542509879299</v>
      </c>
    </row>
    <row r="62" spans="1:6" ht="25.5" x14ac:dyDescent="0.2">
      <c r="A62" s="53" t="s">
        <v>65</v>
      </c>
      <c r="B62" s="54" t="s">
        <v>66</v>
      </c>
      <c r="C62" s="83">
        <f>C63+C64</f>
        <v>1254451.71</v>
      </c>
      <c r="D62" s="83">
        <f>D63+D64</f>
        <v>1270587</v>
      </c>
      <c r="E62" s="83">
        <f>E63+E64</f>
        <v>1270111.0699999998</v>
      </c>
      <c r="F62" s="83">
        <f>(E62*100)/D62</f>
        <v>99.962542509879299</v>
      </c>
    </row>
    <row r="63" spans="1:6" x14ac:dyDescent="0.2">
      <c r="A63" s="55" t="s">
        <v>67</v>
      </c>
      <c r="B63" s="56" t="s">
        <v>68</v>
      </c>
      <c r="C63" s="84">
        <v>1251143.71</v>
      </c>
      <c r="D63" s="84">
        <v>1267270</v>
      </c>
      <c r="E63" s="84">
        <v>1266794.42</v>
      </c>
      <c r="F63" s="84"/>
    </row>
    <row r="64" spans="1:6" ht="25.5" x14ac:dyDescent="0.2">
      <c r="A64" s="55" t="s">
        <v>69</v>
      </c>
      <c r="B64" s="56" t="s">
        <v>70</v>
      </c>
      <c r="C64" s="84">
        <v>3308</v>
      </c>
      <c r="D64" s="84">
        <v>3317</v>
      </c>
      <c r="E64" s="84">
        <v>3316.65</v>
      </c>
      <c r="F64" s="84"/>
    </row>
    <row r="65" spans="1:6" x14ac:dyDescent="0.2">
      <c r="A65" s="48" t="s">
        <v>73</v>
      </c>
      <c r="B65" s="48" t="s">
        <v>180</v>
      </c>
      <c r="C65" s="78">
        <f t="shared" ref="C65:E68" si="2">C66</f>
        <v>1195</v>
      </c>
      <c r="D65" s="78">
        <f t="shared" si="2"/>
        <v>1195</v>
      </c>
      <c r="E65" s="78">
        <f t="shared" si="2"/>
        <v>650.04999999999995</v>
      </c>
      <c r="F65" s="79">
        <f>(E65*100)/D65</f>
        <v>54.397489539748953</v>
      </c>
    </row>
    <row r="66" spans="1:6" x14ac:dyDescent="0.2">
      <c r="A66" s="49" t="s">
        <v>71</v>
      </c>
      <c r="B66" s="50" t="s">
        <v>72</v>
      </c>
      <c r="C66" s="80">
        <f t="shared" si="2"/>
        <v>1195</v>
      </c>
      <c r="D66" s="80">
        <f t="shared" si="2"/>
        <v>1195</v>
      </c>
      <c r="E66" s="80">
        <f t="shared" si="2"/>
        <v>650.04999999999995</v>
      </c>
      <c r="F66" s="81">
        <f>(E66*100)/D66</f>
        <v>54.397489539748953</v>
      </c>
    </row>
    <row r="67" spans="1:6" x14ac:dyDescent="0.2">
      <c r="A67" s="51" t="s">
        <v>88</v>
      </c>
      <c r="B67" s="52" t="s">
        <v>89</v>
      </c>
      <c r="C67" s="82">
        <f t="shared" si="2"/>
        <v>1195</v>
      </c>
      <c r="D67" s="82">
        <f t="shared" si="2"/>
        <v>1195</v>
      </c>
      <c r="E67" s="82">
        <f t="shared" si="2"/>
        <v>650.04999999999995</v>
      </c>
      <c r="F67" s="81">
        <f>(E67*100)/D67</f>
        <v>54.397489539748953</v>
      </c>
    </row>
    <row r="68" spans="1:6" x14ac:dyDescent="0.2">
      <c r="A68" s="53" t="s">
        <v>100</v>
      </c>
      <c r="B68" s="54" t="s">
        <v>101</v>
      </c>
      <c r="C68" s="83">
        <f t="shared" si="2"/>
        <v>1195</v>
      </c>
      <c r="D68" s="83">
        <f t="shared" si="2"/>
        <v>1195</v>
      </c>
      <c r="E68" s="83">
        <f t="shared" si="2"/>
        <v>650.04999999999995</v>
      </c>
      <c r="F68" s="83">
        <f>(E68*100)/D68</f>
        <v>54.397489539748953</v>
      </c>
    </row>
    <row r="69" spans="1:6" x14ac:dyDescent="0.2">
      <c r="A69" s="55" t="s">
        <v>102</v>
      </c>
      <c r="B69" s="56" t="s">
        <v>103</v>
      </c>
      <c r="C69" s="84">
        <v>1195</v>
      </c>
      <c r="D69" s="84">
        <v>1195</v>
      </c>
      <c r="E69" s="84">
        <v>650.04999999999995</v>
      </c>
      <c r="F69" s="84"/>
    </row>
    <row r="70" spans="1:6" x14ac:dyDescent="0.2">
      <c r="A70" s="49" t="s">
        <v>55</v>
      </c>
      <c r="B70" s="50" t="s">
        <v>56</v>
      </c>
      <c r="C70" s="80">
        <f t="shared" ref="C70:E72" si="3">C71</f>
        <v>0</v>
      </c>
      <c r="D70" s="80">
        <f t="shared" si="3"/>
        <v>1195</v>
      </c>
      <c r="E70" s="80">
        <f t="shared" si="3"/>
        <v>650.04999999999995</v>
      </c>
      <c r="F70" s="81">
        <f>(E70*100)/D70</f>
        <v>54.397489539748953</v>
      </c>
    </row>
    <row r="71" spans="1:6" x14ac:dyDescent="0.2">
      <c r="A71" s="51" t="s">
        <v>57</v>
      </c>
      <c r="B71" s="52" t="s">
        <v>58</v>
      </c>
      <c r="C71" s="82">
        <f t="shared" si="3"/>
        <v>0</v>
      </c>
      <c r="D71" s="82">
        <f t="shared" si="3"/>
        <v>1195</v>
      </c>
      <c r="E71" s="82">
        <f t="shared" si="3"/>
        <v>650.04999999999995</v>
      </c>
      <c r="F71" s="81">
        <f>(E71*100)/D71</f>
        <v>54.397489539748953</v>
      </c>
    </row>
    <row r="72" spans="1:6" x14ac:dyDescent="0.2">
      <c r="A72" s="53" t="s">
        <v>59</v>
      </c>
      <c r="B72" s="54" t="s">
        <v>60</v>
      </c>
      <c r="C72" s="83">
        <f t="shared" si="3"/>
        <v>0</v>
      </c>
      <c r="D72" s="83">
        <f t="shared" si="3"/>
        <v>1195</v>
      </c>
      <c r="E72" s="83">
        <f t="shared" si="3"/>
        <v>650.04999999999995</v>
      </c>
      <c r="F72" s="83">
        <f>(E72*100)/D72</f>
        <v>54.397489539748953</v>
      </c>
    </row>
    <row r="73" spans="1:6" x14ac:dyDescent="0.2">
      <c r="A73" s="55" t="s">
        <v>61</v>
      </c>
      <c r="B73" s="56" t="s">
        <v>62</v>
      </c>
      <c r="C73" s="84">
        <v>0</v>
      </c>
      <c r="D73" s="84">
        <v>1195</v>
      </c>
      <c r="E73" s="84">
        <v>650.04999999999995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ZDOVG Računovodstvo</cp:lastModifiedBy>
  <cp:lastPrinted>2023-07-24T12:33:14Z</cp:lastPrinted>
  <dcterms:created xsi:type="dcterms:W3CDTF">2022-08-12T12:51:27Z</dcterms:created>
  <dcterms:modified xsi:type="dcterms:W3CDTF">2024-04-11T09:51:02Z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