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tsskdc03\zdosk\zdosk\A_Marjanovic\2023. GODINA\IZVJEŠTAJ O IZVRŠENJU PRORAČUNA GODIŠNJI 2023\ODO\"/>
    </mc:Choice>
  </mc:AlternateContent>
  <xr:revisionPtr revIDLastSave="0" documentId="13_ncr:1_{40BFDD60-4654-480B-8CFE-2D90C6B83D96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rashoda'!$B$1:$L$75</definedName>
    <definedName name="_xlnm.Print_Area" localSheetId="6">'Posebni dio'!$A$1:$F$74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L71" i="3"/>
  <c r="L72" i="3"/>
  <c r="K71" i="3"/>
  <c r="K72" i="3"/>
  <c r="H69" i="3"/>
  <c r="I69" i="3"/>
  <c r="J69" i="3"/>
  <c r="G69" i="3"/>
  <c r="G12" i="1"/>
  <c r="K12" i="1" s="1"/>
  <c r="H12" i="1"/>
  <c r="I12" i="1"/>
  <c r="L12" i="1" s="1"/>
  <c r="J12" i="1"/>
  <c r="G15" i="1"/>
  <c r="H15" i="1"/>
  <c r="H16" i="1" s="1"/>
  <c r="I15" i="1"/>
  <c r="J15" i="1"/>
  <c r="J16" i="1" s="1"/>
  <c r="I16" i="1" l="1"/>
  <c r="G16" i="1"/>
  <c r="K16" i="1" s="1"/>
  <c r="L16" i="1"/>
  <c r="L15" i="1"/>
  <c r="K15" i="1"/>
  <c r="H26" i="1"/>
  <c r="H27" i="1" s="1"/>
  <c r="I26" i="1"/>
  <c r="J26" i="1"/>
  <c r="G26" i="1"/>
  <c r="H23" i="1"/>
  <c r="I23" i="1"/>
  <c r="J23" i="1"/>
  <c r="K23" i="1" s="1"/>
  <c r="G23" i="1"/>
  <c r="K26" i="1" l="1"/>
  <c r="L26" i="1"/>
  <c r="L23" i="1"/>
  <c r="J27" i="1"/>
  <c r="I27" i="1"/>
  <c r="G27" i="1"/>
  <c r="K27" i="1" s="1"/>
  <c r="E73" i="15"/>
  <c r="F73" i="15" s="1"/>
  <c r="D73" i="15"/>
  <c r="C73" i="15"/>
  <c r="C72" i="15" s="1"/>
  <c r="C71" i="15" s="1"/>
  <c r="E72" i="15"/>
  <c r="F72" i="15" s="1"/>
  <c r="D72" i="15"/>
  <c r="D71" i="15"/>
  <c r="E69" i="15"/>
  <c r="E68" i="15" s="1"/>
  <c r="D69" i="15"/>
  <c r="D68" i="15" s="1"/>
  <c r="D67" i="15" s="1"/>
  <c r="D66" i="15" s="1"/>
  <c r="D8" i="15" s="1"/>
  <c r="C69" i="15"/>
  <c r="C68" i="15"/>
  <c r="C67" i="15"/>
  <c r="C66" i="15" s="1"/>
  <c r="C8" i="15" s="1"/>
  <c r="E63" i="15"/>
  <c r="F63" i="15" s="1"/>
  <c r="D63" i="15"/>
  <c r="C63" i="15"/>
  <c r="C62" i="15" s="1"/>
  <c r="C61" i="15" s="1"/>
  <c r="E62" i="15"/>
  <c r="E61" i="15" s="1"/>
  <c r="F61" i="15" s="1"/>
  <c r="D62" i="15"/>
  <c r="D61" i="15" s="1"/>
  <c r="E59" i="15"/>
  <c r="F59" i="15" s="1"/>
  <c r="D59" i="15"/>
  <c r="C59" i="15"/>
  <c r="E57" i="15"/>
  <c r="F57" i="15" s="1"/>
  <c r="D57" i="15"/>
  <c r="C57" i="15"/>
  <c r="D56" i="15"/>
  <c r="C56" i="15"/>
  <c r="C55" i="15" s="1"/>
  <c r="D55" i="15"/>
  <c r="E53" i="15"/>
  <c r="F53" i="15" s="1"/>
  <c r="D53" i="15"/>
  <c r="C53" i="15"/>
  <c r="E51" i="15"/>
  <c r="F51" i="15" s="1"/>
  <c r="D51" i="15"/>
  <c r="D50" i="15" s="1"/>
  <c r="C51" i="15"/>
  <c r="C50" i="15" s="1"/>
  <c r="E50" i="15"/>
  <c r="F50" i="15" s="1"/>
  <c r="E44" i="15"/>
  <c r="F44" i="15" s="1"/>
  <c r="D44" i="15"/>
  <c r="C44" i="15"/>
  <c r="C21" i="15" s="1"/>
  <c r="E42" i="15"/>
  <c r="F42" i="15" s="1"/>
  <c r="D42" i="15"/>
  <c r="D21" i="15" s="1"/>
  <c r="C42" i="15"/>
  <c r="E32" i="15"/>
  <c r="F32" i="15" s="1"/>
  <c r="D32" i="15"/>
  <c r="C32" i="15"/>
  <c r="E27" i="15"/>
  <c r="F27" i="15" s="1"/>
  <c r="D27" i="15"/>
  <c r="C27" i="15"/>
  <c r="E22" i="15"/>
  <c r="F22" i="15" s="1"/>
  <c r="D22" i="15"/>
  <c r="C22" i="15"/>
  <c r="E19" i="15"/>
  <c r="E13" i="15" s="1"/>
  <c r="D19" i="15"/>
  <c r="D13" i="15" s="1"/>
  <c r="C19" i="15"/>
  <c r="E17" i="15"/>
  <c r="F17" i="15" s="1"/>
  <c r="D17" i="15"/>
  <c r="C17" i="15"/>
  <c r="E14" i="15"/>
  <c r="F14" i="15" s="1"/>
  <c r="D14" i="15"/>
  <c r="C14" i="15"/>
  <c r="C13" i="15" s="1"/>
  <c r="H8" i="8"/>
  <c r="G8" i="8"/>
  <c r="F7" i="8"/>
  <c r="H7" i="8" s="1"/>
  <c r="E7" i="8"/>
  <c r="E6" i="8" s="1"/>
  <c r="D7" i="8"/>
  <c r="D6" i="8" s="1"/>
  <c r="C7" i="8"/>
  <c r="C6" i="8" s="1"/>
  <c r="F6" i="8"/>
  <c r="G6" i="8" s="1"/>
  <c r="H15" i="5"/>
  <c r="G15" i="5"/>
  <c r="F14" i="5"/>
  <c r="H14" i="5" s="1"/>
  <c r="E14" i="5"/>
  <c r="D14" i="5"/>
  <c r="C14" i="5"/>
  <c r="H13" i="5"/>
  <c r="G13" i="5"/>
  <c r="F12" i="5"/>
  <c r="F11" i="5" s="1"/>
  <c r="E12" i="5"/>
  <c r="E11" i="5" s="1"/>
  <c r="D12" i="5"/>
  <c r="D11" i="5" s="1"/>
  <c r="C12" i="5"/>
  <c r="C11" i="5" s="1"/>
  <c r="H10" i="5"/>
  <c r="G10" i="5"/>
  <c r="F9" i="5"/>
  <c r="H9" i="5" s="1"/>
  <c r="E9" i="5"/>
  <c r="D9" i="5"/>
  <c r="C9" i="5"/>
  <c r="H8" i="5"/>
  <c r="G8" i="5"/>
  <c r="F7" i="5"/>
  <c r="H7" i="5" s="1"/>
  <c r="E7" i="5"/>
  <c r="E6" i="5" s="1"/>
  <c r="D7" i="5"/>
  <c r="C7" i="5"/>
  <c r="L74" i="3"/>
  <c r="K74" i="3"/>
  <c r="J73" i="3"/>
  <c r="I73" i="3"/>
  <c r="H73" i="3"/>
  <c r="G73" i="3"/>
  <c r="L70" i="3"/>
  <c r="K70" i="3"/>
  <c r="L66" i="3"/>
  <c r="K66" i="3"/>
  <c r="J65" i="3"/>
  <c r="I65" i="3"/>
  <c r="H65" i="3"/>
  <c r="G65" i="3"/>
  <c r="L64" i="3"/>
  <c r="K64" i="3"/>
  <c r="J63" i="3"/>
  <c r="I63" i="3"/>
  <c r="H63" i="3"/>
  <c r="G63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6" i="3"/>
  <c r="I56" i="3"/>
  <c r="H56" i="3"/>
  <c r="G56" i="3"/>
  <c r="L55" i="3"/>
  <c r="K55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I44" i="3"/>
  <c r="H44" i="3"/>
  <c r="G44" i="3"/>
  <c r="L43" i="3"/>
  <c r="K43" i="3"/>
  <c r="L42" i="3"/>
  <c r="K42" i="3"/>
  <c r="L41" i="3"/>
  <c r="K41" i="3"/>
  <c r="L40" i="3"/>
  <c r="K40" i="3"/>
  <c r="J39" i="3"/>
  <c r="I39" i="3"/>
  <c r="H39" i="3"/>
  <c r="G39" i="3"/>
  <c r="L38" i="3"/>
  <c r="K38" i="3"/>
  <c r="L37" i="3"/>
  <c r="K37" i="3"/>
  <c r="L36" i="3"/>
  <c r="K36" i="3"/>
  <c r="L35" i="3"/>
  <c r="K35" i="3"/>
  <c r="J34" i="3"/>
  <c r="I34" i="3"/>
  <c r="H34" i="3"/>
  <c r="G34" i="3"/>
  <c r="L32" i="3"/>
  <c r="K32" i="3"/>
  <c r="J31" i="3"/>
  <c r="I31" i="3"/>
  <c r="H31" i="3"/>
  <c r="G31" i="3"/>
  <c r="L30" i="3"/>
  <c r="K30" i="3"/>
  <c r="J29" i="3"/>
  <c r="I29" i="3"/>
  <c r="I25" i="3" s="1"/>
  <c r="H29" i="3"/>
  <c r="H25" i="3" s="1"/>
  <c r="G29" i="3"/>
  <c r="L28" i="3"/>
  <c r="K28" i="3"/>
  <c r="L27" i="3"/>
  <c r="K27" i="3"/>
  <c r="J26" i="3"/>
  <c r="L26" i="3" s="1"/>
  <c r="I26" i="3"/>
  <c r="H26" i="3"/>
  <c r="G26" i="3"/>
  <c r="L18" i="3"/>
  <c r="K18" i="3"/>
  <c r="L17" i="3"/>
  <c r="K17" i="3"/>
  <c r="J16" i="3"/>
  <c r="I16" i="3"/>
  <c r="H16" i="3"/>
  <c r="H15" i="3" s="1"/>
  <c r="G16" i="3"/>
  <c r="G15" i="3" s="1"/>
  <c r="J15" i="3"/>
  <c r="I15" i="3"/>
  <c r="L14" i="3"/>
  <c r="K14" i="3"/>
  <c r="J13" i="3"/>
  <c r="I13" i="3"/>
  <c r="I12" i="3" s="1"/>
  <c r="H13" i="3"/>
  <c r="H12" i="3" s="1"/>
  <c r="G13" i="3"/>
  <c r="G12" i="3" s="1"/>
  <c r="D6" i="5" l="1"/>
  <c r="C6" i="5"/>
  <c r="L44" i="3"/>
  <c r="L13" i="3"/>
  <c r="L29" i="3"/>
  <c r="L73" i="3"/>
  <c r="I68" i="3"/>
  <c r="I67" i="3" s="1"/>
  <c r="I11" i="3"/>
  <c r="I10" i="3" s="1"/>
  <c r="G68" i="3"/>
  <c r="G67" i="3" s="1"/>
  <c r="H68" i="3"/>
  <c r="H67" i="3" s="1"/>
  <c r="K29" i="3"/>
  <c r="L54" i="3"/>
  <c r="K73" i="3"/>
  <c r="H33" i="3"/>
  <c r="H24" i="3" s="1"/>
  <c r="L63" i="3"/>
  <c r="G25" i="3"/>
  <c r="I33" i="3"/>
  <c r="I24" i="3" s="1"/>
  <c r="L39" i="3"/>
  <c r="L31" i="3"/>
  <c r="J12" i="3"/>
  <c r="L65" i="3"/>
  <c r="K69" i="3"/>
  <c r="K56" i="3"/>
  <c r="K44" i="3"/>
  <c r="G33" i="3"/>
  <c r="K34" i="3"/>
  <c r="K26" i="3"/>
  <c r="K16" i="3"/>
  <c r="G11" i="3"/>
  <c r="G10" i="3" s="1"/>
  <c r="K15" i="3"/>
  <c r="H11" i="3"/>
  <c r="H10" i="3" s="1"/>
  <c r="F13" i="15"/>
  <c r="F68" i="15"/>
  <c r="E67" i="15"/>
  <c r="D12" i="15"/>
  <c r="D11" i="15" s="1"/>
  <c r="D7" i="15" s="1"/>
  <c r="G11" i="5"/>
  <c r="H11" i="5"/>
  <c r="C12" i="15"/>
  <c r="C11" i="15" s="1"/>
  <c r="C7" i="15" s="1"/>
  <c r="K65" i="3"/>
  <c r="L69" i="3"/>
  <c r="F62" i="15"/>
  <c r="K54" i="3"/>
  <c r="G12" i="5"/>
  <c r="E56" i="15"/>
  <c r="E71" i="15"/>
  <c r="F71" i="15" s="1"/>
  <c r="L15" i="3"/>
  <c r="J62" i="3"/>
  <c r="H12" i="5"/>
  <c r="G7" i="8"/>
  <c r="F69" i="15"/>
  <c r="K39" i="3"/>
  <c r="E21" i="15"/>
  <c r="F21" i="15" s="1"/>
  <c r="G9" i="5"/>
  <c r="L16" i="3"/>
  <c r="J25" i="3"/>
  <c r="L34" i="3"/>
  <c r="L56" i="3"/>
  <c r="K63" i="3"/>
  <c r="G14" i="5"/>
  <c r="G7" i="5"/>
  <c r="J33" i="3"/>
  <c r="J68" i="3"/>
  <c r="H6" i="8"/>
  <c r="F6" i="5"/>
  <c r="K13" i="3"/>
  <c r="K31" i="3"/>
  <c r="L27" i="1"/>
  <c r="F19" i="15"/>
  <c r="I23" i="3" l="1"/>
  <c r="H23" i="3"/>
  <c r="G24" i="3"/>
  <c r="G23" i="3" s="1"/>
  <c r="K12" i="3"/>
  <c r="J11" i="3"/>
  <c r="L12" i="3"/>
  <c r="K11" i="3"/>
  <c r="L33" i="3"/>
  <c r="K33" i="3"/>
  <c r="L25" i="3"/>
  <c r="K25" i="3"/>
  <c r="J24" i="3"/>
  <c r="L68" i="3"/>
  <c r="K68" i="3"/>
  <c r="J67" i="3"/>
  <c r="F67" i="15"/>
  <c r="E66" i="15"/>
  <c r="E55" i="15"/>
  <c r="F55" i="15" s="1"/>
  <c r="F56" i="15"/>
  <c r="L62" i="3"/>
  <c r="K62" i="3"/>
  <c r="E12" i="15"/>
  <c r="H6" i="5"/>
  <c r="G6" i="5"/>
  <c r="J10" i="3" l="1"/>
  <c r="L11" i="3"/>
  <c r="E8" i="15"/>
  <c r="F8" i="15" s="1"/>
  <c r="F66" i="15"/>
  <c r="E11" i="15"/>
  <c r="F12" i="15"/>
  <c r="L67" i="3"/>
  <c r="K67" i="3"/>
  <c r="J23" i="3"/>
  <c r="L24" i="3"/>
  <c r="K24" i="3"/>
  <c r="L10" i="3" l="1"/>
  <c r="K10" i="3"/>
  <c r="E7" i="15"/>
  <c r="F7" i="15" s="1"/>
  <c r="F11" i="15"/>
  <c r="K23" i="3"/>
  <c r="L23" i="3"/>
</calcChain>
</file>

<file path=xl/sharedStrings.xml><?xml version="1.0" encoding="utf-8"?>
<sst xmlns="http://schemas.openxmlformats.org/spreadsheetml/2006/main" count="381" uniqueCount="186">
  <si>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</si>
  <si>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</si>
  <si>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</si>
  <si>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</si>
  <si>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</si>
  <si>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</si>
  <si>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</si>
  <si>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</si>
  <si>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</si>
  <si>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</si>
  <si>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</si>
  <si>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</si>
  <si>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</si>
  <si>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</si>
  <si>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</si>
  <si>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</si>
  <si>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</si>
  <si>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</si>
  <si>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</si>
  <si>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</si>
  <si>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</si>
  <si>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</si>
  <si>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</si>
  <si>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</si>
  <si>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</si>
  <si>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</si>
  <si>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</si>
  <si>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</si>
  <si>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</si>
  <si>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</si>
  <si>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</si>
  <si>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</si>
  <si>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</si>
  <si>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</si>
  <si>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</si>
  <si>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</si>
  <si>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</si>
  <si>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</si>
  <si>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</si>
  <si>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</si>
  <si>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</si>
  <si>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</si>
  <si>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</si>
  <si>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</si>
  <si>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</si>
  <si>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</si>
  <si>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</si>
  <si>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</si>
  <si>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</si>
  <si>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</si>
  <si>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</si>
  <si>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</si>
  <si>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</si>
  <si>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</si>
  <si>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</si>
  <si>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</si>
  <si>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</si>
  <si>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</si>
  <si>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</si>
  <si>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</si>
  <si>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</si>
  <si>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</si>
  <si>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</si>
  <si>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</si>
  <si>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</si>
  <si>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</si>
  <si>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</si>
  <si>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</si>
  <si>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</si>
  <si>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</si>
  <si>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</si>
  <si>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</si>
  <si>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</si>
  <si>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</si>
  <si>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</si>
  <si>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</si>
  <si>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</si>
  <si>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</si>
  <si>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</si>
  <si>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</si>
  <si>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</si>
  <si>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</si>
  <si>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</si>
  <si>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</si>
  <si>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</si>
  <si>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</si>
  <si>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</si>
  <si>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</si>
  <si>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</si>
  <si>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</si>
  <si>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</si>
  <si>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</si>
  <si>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</si>
  <si>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</si>
  <si>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</si>
  <si>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</si>
  <si>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</si>
  <si>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</si>
  <si>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</si>
  <si>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</si>
  <si>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</si>
  <si>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</si>
  <si>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</si>
  <si>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</si>
  <si>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</si>
  <si>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</si>
  <si>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</si>
  <si>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</si>
  <si>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</si>
  <si>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</si>
  <si>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</si>
  <si>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</si>
  <si>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</si>
  <si>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</si>
  <si>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</si>
  <si>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</si>
  <si>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</si>
  <si>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</si>
  <si>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</si>
  <si>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</si>
  <si>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</si>
  <si>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</si>
  <si>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</si>
  <si>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</si>
  <si>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</si>
  <si>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</si>
  <si>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</si>
  <si>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</si>
  <si>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</si>
  <si>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</si>
  <si>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</si>
  <si>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</si>
  <si>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</si>
  <si>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</si>
  <si>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</si>
  <si>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</si>
  <si>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</si>
  <si>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</si>
  <si>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</si>
  <si>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</si>
  <si>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</si>
  <si>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</si>
  <si>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</si>
  <si>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</si>
  <si>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</si>
  <si>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</si>
  <si>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</si>
  <si>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</si>
  <si>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</si>
  <si>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</si>
  <si>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</si>
  <si>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</si>
  <si>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</si>
  <si>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</si>
  <si>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</si>
  <si>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</si>
  <si>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</si>
  <si>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</si>
  <si>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</si>
  <si>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</si>
  <si>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</si>
  <si>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</si>
  <si>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</si>
  <si>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</si>
  <si>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</si>
  <si>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</si>
  <si>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</si>
  <si>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</si>
  <si>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</si>
  <si>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</si>
  <si>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</si>
  <si>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</si>
  <si>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</si>
  <si>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126 - SISAK OPĆINSKO DRŽAVNO ODVJETNIŠTVO</t>
  </si>
  <si>
    <t>85</t>
  </si>
  <si>
    <t>11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</si>
  <si>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</si>
  <si>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</si>
  <si>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</si>
  <si>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</si>
  <si>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</si>
  <si>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</si>
  <si>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</si>
  <si>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4868 OPĆINSKO DRŽAVNO ODVJETNIŠTVO U SISKU</t>
  </si>
  <si>
    <t>KOMUNIKACIJSKA OPREMA</t>
  </si>
  <si>
    <t>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</si>
</sst>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8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1" fontId="20" fillId="2" borderId="3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4" fontId="18" fillId="0" borderId="13" xfId="2" applyNumberFormat="1" applyFont="1" applyFill="1" applyBorder="1"/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workbookViewId="0">
      <selection activeCell="G25" sqref="G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32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6" t="s">
        <v>3</v>
      </c>
      <c r="C8" s="106"/>
      <c r="D8" s="106"/>
      <c r="E8" s="106"/>
      <c r="F8" s="106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2" t="s">
        <v>8</v>
      </c>
      <c r="C10" s="103"/>
      <c r="D10" s="103"/>
      <c r="E10" s="103"/>
      <c r="F10" s="104"/>
      <c r="G10" s="85">
        <v>1217711.3799999999</v>
      </c>
      <c r="H10" s="86">
        <v>1523166.65</v>
      </c>
      <c r="I10" s="86">
        <v>1548645</v>
      </c>
      <c r="J10" s="86">
        <v>1547809.9</v>
      </c>
      <c r="K10" s="86"/>
      <c r="L10" s="86"/>
    </row>
    <row r="11" spans="2:13" x14ac:dyDescent="0.25">
      <c r="B11" s="105" t="s">
        <v>7</v>
      </c>
      <c r="C11" s="104"/>
      <c r="D11" s="104"/>
      <c r="E11" s="104"/>
      <c r="F11" s="104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9" t="s">
        <v>0</v>
      </c>
      <c r="C12" s="100"/>
      <c r="D12" s="100"/>
      <c r="E12" s="100"/>
      <c r="F12" s="101"/>
      <c r="G12" s="87">
        <f>G10+G11</f>
        <v>1217711.3799999999</v>
      </c>
      <c r="H12" s="87">
        <f t="shared" ref="H12:J12" si="0">H10+H11</f>
        <v>1523166.65</v>
      </c>
      <c r="I12" s="87">
        <f t="shared" si="0"/>
        <v>1548645</v>
      </c>
      <c r="J12" s="87">
        <f t="shared" si="0"/>
        <v>1547809.9</v>
      </c>
      <c r="K12" s="88">
        <f>J12/G12*100</f>
        <v>127.10810832695019</v>
      </c>
      <c r="L12" s="88">
        <f>J12/I12*100</f>
        <v>99.94607544014282</v>
      </c>
    </row>
    <row r="13" spans="2:13" x14ac:dyDescent="0.25">
      <c r="B13" s="111" t="s">
        <v>9</v>
      </c>
      <c r="C13" s="103"/>
      <c r="D13" s="103"/>
      <c r="E13" s="103"/>
      <c r="F13" s="103"/>
      <c r="G13" s="89">
        <v>1209558.49</v>
      </c>
      <c r="H13" s="86">
        <v>1518870.65</v>
      </c>
      <c r="I13" s="86">
        <v>1544529</v>
      </c>
      <c r="J13" s="86">
        <v>1543696.04</v>
      </c>
      <c r="K13" s="86"/>
      <c r="L13" s="86"/>
    </row>
    <row r="14" spans="2:13" x14ac:dyDescent="0.25">
      <c r="B14" s="105" t="s">
        <v>10</v>
      </c>
      <c r="C14" s="104"/>
      <c r="D14" s="104"/>
      <c r="E14" s="104"/>
      <c r="F14" s="104"/>
      <c r="G14" s="85">
        <v>8198.67</v>
      </c>
      <c r="H14" s="86">
        <v>4296</v>
      </c>
      <c r="I14" s="86">
        <v>4116</v>
      </c>
      <c r="J14" s="86">
        <v>4113.8599999999997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1217757.1599999999</v>
      </c>
      <c r="H15" s="87">
        <f t="shared" ref="H15:J15" si="1">H13+H14</f>
        <v>1523166.65</v>
      </c>
      <c r="I15" s="87">
        <f t="shared" si="1"/>
        <v>1548645</v>
      </c>
      <c r="J15" s="87">
        <f t="shared" si="1"/>
        <v>1547809.9000000001</v>
      </c>
      <c r="K15" s="88">
        <f>J15/G15*100</f>
        <v>127.10332986258118</v>
      </c>
      <c r="L15" s="88">
        <f>J15/I15*100</f>
        <v>99.946075440142849</v>
      </c>
    </row>
    <row r="16" spans="2:13" x14ac:dyDescent="0.25">
      <c r="B16" s="110" t="s">
        <v>2</v>
      </c>
      <c r="C16" s="100"/>
      <c r="D16" s="100"/>
      <c r="E16" s="100"/>
      <c r="F16" s="100"/>
      <c r="G16" s="90">
        <f>G12-G15</f>
        <v>-45.78000000002794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29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6" t="s">
        <v>3</v>
      </c>
      <c r="C19" s="106"/>
      <c r="D19" s="106"/>
      <c r="E19" s="106"/>
      <c r="F19" s="106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2" t="s">
        <v>11</v>
      </c>
      <c r="C21" s="115"/>
      <c r="D21" s="115"/>
      <c r="E21" s="115"/>
      <c r="F21" s="115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2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6" t="s">
        <v>23</v>
      </c>
      <c r="C23" s="117"/>
      <c r="D23" s="117"/>
      <c r="E23" s="117"/>
      <c r="F23" s="118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2" t="s">
        <v>5</v>
      </c>
      <c r="C24" s="103"/>
      <c r="D24" s="103"/>
      <c r="E24" s="103"/>
      <c r="F24" s="103"/>
      <c r="G24" s="89">
        <v>45.78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2" t="s">
        <v>28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6" t="s">
        <v>30</v>
      </c>
      <c r="C26" s="117"/>
      <c r="D26" s="117"/>
      <c r="E26" s="117"/>
      <c r="F26" s="118"/>
      <c r="G26" s="94">
        <f>G24+G25</f>
        <v>45.78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09" t="s">
        <v>31</v>
      </c>
      <c r="C27" s="109"/>
      <c r="D27" s="109"/>
      <c r="E27" s="109"/>
      <c r="F27" s="109"/>
      <c r="G27" s="94">
        <f>G16+G26</f>
        <v>-2.7938540370087139E-11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7" t="s">
        <v>39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49" ht="15" customHeight="1" x14ac:dyDescent="0.25">
      <c r="B31" s="97" t="s">
        <v>40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49" ht="15" customHeight="1" x14ac:dyDescent="0.25">
      <c r="B32" s="97" t="s">
        <v>27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ht="36.75" customHeight="1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ht="15" customHeight="1" x14ac:dyDescent="0.25">
      <c r="B34" s="98" t="s">
        <v>41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2:12" x14ac:dyDescent="0.25"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topLeftCell="A7" zoomScale="90" zoomScaleNormal="90" workbookViewId="0">
      <selection activeCell="G40" sqref="G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1217711.3799999999</v>
      </c>
      <c r="H10" s="65">
        <f>H11</f>
        <v>1523166.65</v>
      </c>
      <c r="I10" s="65">
        <f>I11</f>
        <v>1548645</v>
      </c>
      <c r="J10" s="65">
        <f>J11</f>
        <v>1547809.9000000001</v>
      </c>
      <c r="K10" s="69">
        <f t="shared" ref="K10:K18" si="0">(J10*100)/G10</f>
        <v>127.1081083269502</v>
      </c>
      <c r="L10" s="69">
        <f t="shared" ref="L10:L18" si="1">(J10*100)/I10</f>
        <v>99.946075440142835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</f>
        <v>1217711.3799999999</v>
      </c>
      <c r="H11" s="65">
        <f>H12+H15</f>
        <v>1523166.65</v>
      </c>
      <c r="I11" s="65">
        <f>I12+I15</f>
        <v>1548645</v>
      </c>
      <c r="J11" s="65">
        <f>J12+J15</f>
        <v>1547809.9000000001</v>
      </c>
      <c r="K11" s="65">
        <f t="shared" si="0"/>
        <v>127.1081083269502</v>
      </c>
      <c r="L11" s="65">
        <f t="shared" si="1"/>
        <v>99.946075440142835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382.91</v>
      </c>
      <c r="H12" s="65">
        <f t="shared" si="2"/>
        <v>664</v>
      </c>
      <c r="I12" s="65">
        <f t="shared" si="2"/>
        <v>664</v>
      </c>
      <c r="J12" s="65">
        <f t="shared" si="2"/>
        <v>282.47000000000003</v>
      </c>
      <c r="K12" s="65">
        <f t="shared" si="0"/>
        <v>73.769293045363142</v>
      </c>
      <c r="L12" s="65">
        <f t="shared" si="1"/>
        <v>42.540662650602414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382.91</v>
      </c>
      <c r="H13" s="65">
        <f t="shared" si="2"/>
        <v>664</v>
      </c>
      <c r="I13" s="65">
        <f t="shared" si="2"/>
        <v>664</v>
      </c>
      <c r="J13" s="65">
        <f t="shared" si="2"/>
        <v>282.47000000000003</v>
      </c>
      <c r="K13" s="65">
        <f t="shared" si="0"/>
        <v>73.769293045363142</v>
      </c>
      <c r="L13" s="65">
        <f t="shared" si="1"/>
        <v>42.540662650602414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382.91</v>
      </c>
      <c r="H14" s="125">
        <v>664</v>
      </c>
      <c r="I14" s="66">
        <v>664</v>
      </c>
      <c r="J14" s="66">
        <v>282.47000000000003</v>
      </c>
      <c r="K14" s="66">
        <f t="shared" si="0"/>
        <v>73.769293045363142</v>
      </c>
      <c r="L14" s="66">
        <f t="shared" si="1"/>
        <v>42.540662650602414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>G16</f>
        <v>1217328.47</v>
      </c>
      <c r="H15" s="65">
        <f>H16</f>
        <v>1522502.65</v>
      </c>
      <c r="I15" s="65">
        <f>I16</f>
        <v>1547981</v>
      </c>
      <c r="J15" s="65">
        <f>J16</f>
        <v>1547527.4300000002</v>
      </c>
      <c r="K15" s="65">
        <f t="shared" si="0"/>
        <v>127.12488602192967</v>
      </c>
      <c r="L15" s="65">
        <f t="shared" si="1"/>
        <v>99.970699252768625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>G17+G18</f>
        <v>1217328.47</v>
      </c>
      <c r="H16" s="65">
        <f>H17+H18</f>
        <v>1522502.65</v>
      </c>
      <c r="I16" s="65">
        <f>I17+I18</f>
        <v>1547981</v>
      </c>
      <c r="J16" s="65">
        <f>J17+J18</f>
        <v>1547527.4300000002</v>
      </c>
      <c r="K16" s="65">
        <f t="shared" si="0"/>
        <v>127.12488602192967</v>
      </c>
      <c r="L16" s="65">
        <f t="shared" si="1"/>
        <v>99.970699252768625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1209129.8</v>
      </c>
      <c r="H17" s="66">
        <v>1518206.65</v>
      </c>
      <c r="I17" s="66">
        <v>1543865</v>
      </c>
      <c r="J17" s="66">
        <v>1543413.57</v>
      </c>
      <c r="K17" s="66">
        <f t="shared" si="0"/>
        <v>127.64664058399686</v>
      </c>
      <c r="L17" s="66">
        <f t="shared" si="1"/>
        <v>99.97075974907132</v>
      </c>
    </row>
    <row r="18" spans="2:12" x14ac:dyDescent="0.25">
      <c r="B18" s="66"/>
      <c r="C18" s="66"/>
      <c r="D18" s="66"/>
      <c r="E18" s="66" t="s">
        <v>69</v>
      </c>
      <c r="F18" s="66" t="s">
        <v>70</v>
      </c>
      <c r="G18" s="66">
        <v>8198.67</v>
      </c>
      <c r="H18" s="66">
        <v>4296</v>
      </c>
      <c r="I18" s="66">
        <v>4116</v>
      </c>
      <c r="J18" s="66">
        <v>4113.8599999999997</v>
      </c>
      <c r="K18" s="66">
        <f t="shared" si="0"/>
        <v>50.177162881296596</v>
      </c>
      <c r="L18" s="66">
        <f t="shared" si="1"/>
        <v>99.948007774538368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1217757.1600000001</v>
      </c>
      <c r="H23" s="65">
        <f>H24+H67</f>
        <v>1523166.65</v>
      </c>
      <c r="I23" s="65">
        <f>I24+I67</f>
        <v>1548645</v>
      </c>
      <c r="J23" s="65">
        <f>J24+J67</f>
        <v>1547809.9000000001</v>
      </c>
      <c r="K23" s="70">
        <f t="shared" ref="K23:K54" si="3">(J23*100)/G23</f>
        <v>127.10332986258112</v>
      </c>
      <c r="L23" s="70">
        <f t="shared" ref="L23:L54" si="4">(J23*100)/I23</f>
        <v>99.946075440142835</v>
      </c>
    </row>
    <row r="24" spans="2:12" x14ac:dyDescent="0.25">
      <c r="B24" s="65" t="s">
        <v>71</v>
      </c>
      <c r="C24" s="65"/>
      <c r="D24" s="65"/>
      <c r="E24" s="65"/>
      <c r="F24" s="65" t="s">
        <v>72</v>
      </c>
      <c r="G24" s="65">
        <f>G25+G33+G62</f>
        <v>1209558.4900000002</v>
      </c>
      <c r="H24" s="65">
        <f>H25+H33+H62</f>
        <v>1518870.65</v>
      </c>
      <c r="I24" s="65">
        <f>I25+I33+I62</f>
        <v>1544529</v>
      </c>
      <c r="J24" s="65">
        <f>J25+J33+J62</f>
        <v>1543696.04</v>
      </c>
      <c r="K24" s="65">
        <f t="shared" si="3"/>
        <v>127.62475339245478</v>
      </c>
      <c r="L24" s="65">
        <f t="shared" si="4"/>
        <v>99.946070290684091</v>
      </c>
    </row>
    <row r="25" spans="2:12" x14ac:dyDescent="0.25">
      <c r="B25" s="65"/>
      <c r="C25" s="65" t="s">
        <v>73</v>
      </c>
      <c r="D25" s="65"/>
      <c r="E25" s="65"/>
      <c r="F25" s="65" t="s">
        <v>74</v>
      </c>
      <c r="G25" s="65">
        <f>G26+G29+G31</f>
        <v>916860.54</v>
      </c>
      <c r="H25" s="65">
        <f>H26+H29+H31</f>
        <v>1192962.6499999999</v>
      </c>
      <c r="I25" s="65">
        <f>I26+I29+I31</f>
        <v>1161630</v>
      </c>
      <c r="J25" s="65">
        <f>J26+J29+J31</f>
        <v>1161188.94</v>
      </c>
      <c r="K25" s="65">
        <f t="shared" si="3"/>
        <v>126.64837119067202</v>
      </c>
      <c r="L25" s="65">
        <f t="shared" si="4"/>
        <v>99.962030939283594</v>
      </c>
    </row>
    <row r="26" spans="2:12" x14ac:dyDescent="0.25">
      <c r="B26" s="65"/>
      <c r="C26" s="65"/>
      <c r="D26" s="65" t="s">
        <v>75</v>
      </c>
      <c r="E26" s="65"/>
      <c r="F26" s="65" t="s">
        <v>76</v>
      </c>
      <c r="G26" s="65">
        <f>G27+G28</f>
        <v>774509.45</v>
      </c>
      <c r="H26" s="65">
        <f>H27+H28</f>
        <v>1004794.65</v>
      </c>
      <c r="I26" s="65">
        <f>I27+I28</f>
        <v>982072</v>
      </c>
      <c r="J26" s="65">
        <f>J27+J28</f>
        <v>981632.15999999992</v>
      </c>
      <c r="K26" s="65">
        <f t="shared" si="3"/>
        <v>126.74243806837991</v>
      </c>
      <c r="L26" s="65">
        <f t="shared" si="4"/>
        <v>99.955213059734916</v>
      </c>
    </row>
    <row r="27" spans="2:12" x14ac:dyDescent="0.25">
      <c r="B27" s="66"/>
      <c r="C27" s="66"/>
      <c r="D27" s="66"/>
      <c r="E27" s="66" t="s">
        <v>77</v>
      </c>
      <c r="F27" s="66" t="s">
        <v>78</v>
      </c>
      <c r="G27" s="66">
        <v>760411.33</v>
      </c>
      <c r="H27" s="66">
        <v>991522.65</v>
      </c>
      <c r="I27" s="66">
        <v>956000</v>
      </c>
      <c r="J27" s="66">
        <v>955560.94</v>
      </c>
      <c r="K27" s="66">
        <f t="shared" si="3"/>
        <v>125.66369046605342</v>
      </c>
      <c r="L27" s="66">
        <f t="shared" si="4"/>
        <v>99.954073221757326</v>
      </c>
    </row>
    <row r="28" spans="2:12" x14ac:dyDescent="0.25">
      <c r="B28" s="66"/>
      <c r="C28" s="66"/>
      <c r="D28" s="66"/>
      <c r="E28" s="66" t="s">
        <v>79</v>
      </c>
      <c r="F28" s="66" t="s">
        <v>80</v>
      </c>
      <c r="G28" s="66">
        <v>14098.12</v>
      </c>
      <c r="H28" s="66">
        <v>13272</v>
      </c>
      <c r="I28" s="66">
        <v>26072</v>
      </c>
      <c r="J28" s="66">
        <v>26071.22</v>
      </c>
      <c r="K28" s="66">
        <f t="shared" si="3"/>
        <v>184.9269264270697</v>
      </c>
      <c r="L28" s="66">
        <f t="shared" si="4"/>
        <v>99.997008284749924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</f>
        <v>20508.04</v>
      </c>
      <c r="H29" s="65">
        <f>H30</f>
        <v>28276</v>
      </c>
      <c r="I29" s="65">
        <f>I30</f>
        <v>23744</v>
      </c>
      <c r="J29" s="65">
        <f>J30</f>
        <v>23743.03</v>
      </c>
      <c r="K29" s="65">
        <f t="shared" si="3"/>
        <v>115.77425243953103</v>
      </c>
      <c r="L29" s="65">
        <f t="shared" si="4"/>
        <v>99.995914757412393</v>
      </c>
    </row>
    <row r="30" spans="2:12" x14ac:dyDescent="0.25">
      <c r="B30" s="66"/>
      <c r="C30" s="66"/>
      <c r="D30" s="66"/>
      <c r="E30" s="66" t="s">
        <v>83</v>
      </c>
      <c r="F30" s="66" t="s">
        <v>82</v>
      </c>
      <c r="G30" s="66">
        <v>20508.04</v>
      </c>
      <c r="H30" s="66">
        <v>28276</v>
      </c>
      <c r="I30" s="66">
        <v>23744</v>
      </c>
      <c r="J30" s="66">
        <v>23743.03</v>
      </c>
      <c r="K30" s="66">
        <f t="shared" si="3"/>
        <v>115.77425243953103</v>
      </c>
      <c r="L30" s="66">
        <f t="shared" si="4"/>
        <v>99.995914757412393</v>
      </c>
    </row>
    <row r="31" spans="2:12" x14ac:dyDescent="0.25">
      <c r="B31" s="65"/>
      <c r="C31" s="65"/>
      <c r="D31" s="65" t="s">
        <v>84</v>
      </c>
      <c r="E31" s="65"/>
      <c r="F31" s="65" t="s">
        <v>85</v>
      </c>
      <c r="G31" s="65">
        <f>G32</f>
        <v>121843.05</v>
      </c>
      <c r="H31" s="65">
        <f>H32</f>
        <v>159892</v>
      </c>
      <c r="I31" s="65">
        <f>I32</f>
        <v>155814</v>
      </c>
      <c r="J31" s="65">
        <f>J32</f>
        <v>155813.75</v>
      </c>
      <c r="K31" s="65">
        <f t="shared" si="3"/>
        <v>127.88070390555718</v>
      </c>
      <c r="L31" s="65">
        <f t="shared" si="4"/>
        <v>99.999839552286701</v>
      </c>
    </row>
    <row r="32" spans="2:12" x14ac:dyDescent="0.25">
      <c r="B32" s="66"/>
      <c r="C32" s="66"/>
      <c r="D32" s="66"/>
      <c r="E32" s="66" t="s">
        <v>86</v>
      </c>
      <c r="F32" s="66" t="s">
        <v>87</v>
      </c>
      <c r="G32" s="66">
        <v>121843.05</v>
      </c>
      <c r="H32" s="66">
        <v>159892</v>
      </c>
      <c r="I32" s="66">
        <v>155814</v>
      </c>
      <c r="J32" s="66">
        <v>155813.75</v>
      </c>
      <c r="K32" s="66">
        <f t="shared" si="3"/>
        <v>127.88070390555718</v>
      </c>
      <c r="L32" s="66">
        <f t="shared" si="4"/>
        <v>99.999839552286701</v>
      </c>
    </row>
    <row r="33" spans="2:12" x14ac:dyDescent="0.25">
      <c r="B33" s="65"/>
      <c r="C33" s="65" t="s">
        <v>88</v>
      </c>
      <c r="D33" s="65"/>
      <c r="E33" s="65"/>
      <c r="F33" s="65" t="s">
        <v>89</v>
      </c>
      <c r="G33" s="65">
        <f>G34+G39+G44+G54+G56</f>
        <v>292063.84000000003</v>
      </c>
      <c r="H33" s="65">
        <f>H34+H39+H44+H54+H56</f>
        <v>324925</v>
      </c>
      <c r="I33" s="65">
        <f>I34+I39+I44+I54+I56</f>
        <v>381930</v>
      </c>
      <c r="J33" s="65">
        <f>J34+J39+J44+J54+J56</f>
        <v>381538.25</v>
      </c>
      <c r="K33" s="65">
        <f t="shared" si="3"/>
        <v>130.63522344977727</v>
      </c>
      <c r="L33" s="65">
        <f t="shared" si="4"/>
        <v>99.897428848218254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G35+G36+G37+G38</f>
        <v>61068.400000000009</v>
      </c>
      <c r="H34" s="65">
        <f>H35+H36+H37+H38</f>
        <v>60849</v>
      </c>
      <c r="I34" s="65">
        <f>I35+I36+I37+I38</f>
        <v>53568</v>
      </c>
      <c r="J34" s="65">
        <f>J35+J36+J37+J38</f>
        <v>53566.12</v>
      </c>
      <c r="K34" s="65">
        <f t="shared" si="3"/>
        <v>87.714955689030646</v>
      </c>
      <c r="L34" s="65">
        <f t="shared" si="4"/>
        <v>99.996490442054963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12610.95</v>
      </c>
      <c r="H35" s="66">
        <v>6963</v>
      </c>
      <c r="I35" s="66">
        <v>4856</v>
      </c>
      <c r="J35" s="66">
        <v>4855.82</v>
      </c>
      <c r="K35" s="66">
        <f t="shared" si="3"/>
        <v>38.504791470904252</v>
      </c>
      <c r="L35" s="66">
        <f t="shared" si="4"/>
        <v>99.996293245469516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48155.9</v>
      </c>
      <c r="H36" s="66">
        <v>52426</v>
      </c>
      <c r="I36" s="66">
        <v>47263</v>
      </c>
      <c r="J36" s="66">
        <v>47262.19</v>
      </c>
      <c r="K36" s="66">
        <f t="shared" si="3"/>
        <v>98.144131871691727</v>
      </c>
      <c r="L36" s="66">
        <f t="shared" si="4"/>
        <v>99.99828618581131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254.83</v>
      </c>
      <c r="H37" s="66">
        <v>398</v>
      </c>
      <c r="I37" s="66">
        <v>340</v>
      </c>
      <c r="J37" s="66">
        <v>339.11</v>
      </c>
      <c r="K37" s="66">
        <f t="shared" si="3"/>
        <v>133.073029078209</v>
      </c>
      <c r="L37" s="66">
        <f t="shared" si="4"/>
        <v>99.738235294117644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46.72</v>
      </c>
      <c r="H38" s="66">
        <v>1062</v>
      </c>
      <c r="I38" s="66">
        <v>1109</v>
      </c>
      <c r="J38" s="66">
        <v>1109</v>
      </c>
      <c r="K38" s="66">
        <f t="shared" si="3"/>
        <v>2373.7157534246576</v>
      </c>
      <c r="L38" s="66">
        <f t="shared" si="4"/>
        <v>100</v>
      </c>
    </row>
    <row r="39" spans="2:12" x14ac:dyDescent="0.25">
      <c r="B39" s="65"/>
      <c r="C39" s="65"/>
      <c r="D39" s="65" t="s">
        <v>100</v>
      </c>
      <c r="E39" s="65"/>
      <c r="F39" s="65" t="s">
        <v>101</v>
      </c>
      <c r="G39" s="65">
        <f>G40+G41+G42+G43</f>
        <v>25767.27</v>
      </c>
      <c r="H39" s="65">
        <f>H40+H41+H42+H43</f>
        <v>33934</v>
      </c>
      <c r="I39" s="65">
        <f>I40+I41+I42+I43</f>
        <v>36479</v>
      </c>
      <c r="J39" s="65">
        <f>J40+J41+J42+J43</f>
        <v>36095.64</v>
      </c>
      <c r="K39" s="65">
        <f t="shared" si="3"/>
        <v>140.08329171076329</v>
      </c>
      <c r="L39" s="65">
        <f t="shared" si="4"/>
        <v>98.949093999287257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125">
        <f>10670.62+428.69</f>
        <v>11099.310000000001</v>
      </c>
      <c r="H40" s="66">
        <v>15609</v>
      </c>
      <c r="I40" s="66">
        <v>18951</v>
      </c>
      <c r="J40" s="66">
        <v>18569.16</v>
      </c>
      <c r="K40" s="66">
        <f t="shared" si="3"/>
        <v>167.30012946750742</v>
      </c>
      <c r="L40" s="66">
        <f t="shared" si="4"/>
        <v>97.985119518758907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14148.91</v>
      </c>
      <c r="H41" s="66">
        <v>16600</v>
      </c>
      <c r="I41" s="66">
        <v>16465</v>
      </c>
      <c r="J41" s="66">
        <v>16464.48</v>
      </c>
      <c r="K41" s="66">
        <f t="shared" si="3"/>
        <v>116.36571297718341</v>
      </c>
      <c r="L41" s="66">
        <f t="shared" si="4"/>
        <v>99.996841785605824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178.62</v>
      </c>
      <c r="H42" s="66">
        <v>265</v>
      </c>
      <c r="I42" s="66">
        <v>647</v>
      </c>
      <c r="J42" s="66">
        <v>646.4</v>
      </c>
      <c r="K42" s="66">
        <f t="shared" si="3"/>
        <v>361.88556712574177</v>
      </c>
      <c r="L42" s="66">
        <f t="shared" si="4"/>
        <v>99.907264296754249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340.43</v>
      </c>
      <c r="H43" s="66">
        <v>1460</v>
      </c>
      <c r="I43" s="66">
        <v>416</v>
      </c>
      <c r="J43" s="66">
        <v>415.6</v>
      </c>
      <c r="K43" s="66">
        <f t="shared" si="3"/>
        <v>122.08089768821785</v>
      </c>
      <c r="L43" s="66">
        <f t="shared" si="4"/>
        <v>99.90384615384616</v>
      </c>
    </row>
    <row r="44" spans="2:12" x14ac:dyDescent="0.25">
      <c r="B44" s="65"/>
      <c r="C44" s="65"/>
      <c r="D44" s="65" t="s">
        <v>110</v>
      </c>
      <c r="E44" s="65"/>
      <c r="F44" s="65" t="s">
        <v>111</v>
      </c>
      <c r="G44" s="65">
        <f>G45+G46+G47+G48+G49+G50+G51+G52+G53</f>
        <v>201756.4</v>
      </c>
      <c r="H44" s="65">
        <f>H45+H46+H47+H48+H49+H50+H51+H52+H53</f>
        <v>225139</v>
      </c>
      <c r="I44" s="65">
        <f>I45+I46+I47+I48+I49+I50+I51+I52+I53</f>
        <v>288208</v>
      </c>
      <c r="J44" s="65">
        <f>J45+J46+J47+J48+J49+J50+J51+J52+J53</f>
        <v>288203.22000000003</v>
      </c>
      <c r="K44" s="65">
        <f t="shared" si="3"/>
        <v>142.84712653477166</v>
      </c>
      <c r="L44" s="65">
        <f t="shared" si="4"/>
        <v>99.998341475600967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18161.66</v>
      </c>
      <c r="H45" s="66">
        <v>17254</v>
      </c>
      <c r="I45" s="66">
        <v>17126</v>
      </c>
      <c r="J45" s="66">
        <v>17125.54</v>
      </c>
      <c r="K45" s="66">
        <f t="shared" si="3"/>
        <v>94.295014883000789</v>
      </c>
      <c r="L45" s="66">
        <f t="shared" si="4"/>
        <v>99.997314025458365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2768.52</v>
      </c>
      <c r="H46" s="66">
        <v>1593</v>
      </c>
      <c r="I46" s="66">
        <v>3700</v>
      </c>
      <c r="J46" s="66">
        <v>3699.38</v>
      </c>
      <c r="K46" s="66">
        <f t="shared" si="3"/>
        <v>133.6230187970468</v>
      </c>
      <c r="L46" s="66">
        <f t="shared" si="4"/>
        <v>99.983243243243237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751.21</v>
      </c>
      <c r="H47" s="66">
        <v>1593</v>
      </c>
      <c r="I47" s="66">
        <v>2218</v>
      </c>
      <c r="J47" s="66">
        <v>2217.33</v>
      </c>
      <c r="K47" s="66">
        <f t="shared" si="3"/>
        <v>295.16779595585786</v>
      </c>
      <c r="L47" s="66">
        <f t="shared" si="4"/>
        <v>99.969792605951312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5532.28</v>
      </c>
      <c r="H48" s="66">
        <v>8636</v>
      </c>
      <c r="I48" s="66">
        <v>8166</v>
      </c>
      <c r="J48" s="66">
        <v>8165.74</v>
      </c>
      <c r="K48" s="66">
        <f t="shared" si="3"/>
        <v>147.60171213315306</v>
      </c>
      <c r="L48" s="66">
        <f t="shared" si="4"/>
        <v>99.996816066617683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4589.49</v>
      </c>
      <c r="H49" s="66">
        <v>6371</v>
      </c>
      <c r="I49" s="66">
        <v>5227</v>
      </c>
      <c r="J49" s="66">
        <v>5226.8900000000003</v>
      </c>
      <c r="K49" s="66">
        <f t="shared" si="3"/>
        <v>113.88825337891576</v>
      </c>
      <c r="L49" s="66">
        <f t="shared" si="4"/>
        <v>99.997895542376142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3688.37</v>
      </c>
      <c r="H50" s="66">
        <v>1062</v>
      </c>
      <c r="I50" s="66">
        <v>641</v>
      </c>
      <c r="J50" s="66">
        <v>640.04</v>
      </c>
      <c r="K50" s="66">
        <f t="shared" si="3"/>
        <v>17.352922835832633</v>
      </c>
      <c r="L50" s="66">
        <f t="shared" si="4"/>
        <v>99.850234009360378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164492.12</v>
      </c>
      <c r="H51" s="66">
        <v>185573</v>
      </c>
      <c r="I51" s="66">
        <v>248334</v>
      </c>
      <c r="J51" s="66">
        <v>248333.06</v>
      </c>
      <c r="K51" s="66">
        <f t="shared" si="3"/>
        <v>150.96957836034943</v>
      </c>
      <c r="L51" s="66">
        <f t="shared" si="4"/>
        <v>99.999621477526233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34.43</v>
      </c>
      <c r="H52" s="66">
        <v>66</v>
      </c>
      <c r="I52" s="66">
        <v>53</v>
      </c>
      <c r="J52" s="66">
        <v>52.28</v>
      </c>
      <c r="K52" s="66">
        <f t="shared" si="3"/>
        <v>151.84432181237293</v>
      </c>
      <c r="L52" s="66">
        <f t="shared" si="4"/>
        <v>98.64150943396227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1738.32</v>
      </c>
      <c r="H53" s="66">
        <v>2991</v>
      </c>
      <c r="I53" s="66">
        <v>2743</v>
      </c>
      <c r="J53" s="66">
        <v>2742.96</v>
      </c>
      <c r="K53" s="66">
        <f t="shared" si="3"/>
        <v>157.79373187905566</v>
      </c>
      <c r="L53" s="66">
        <f t="shared" si="4"/>
        <v>99.998541742617576</v>
      </c>
    </row>
    <row r="54" spans="2:12" x14ac:dyDescent="0.25">
      <c r="B54" s="65"/>
      <c r="C54" s="65"/>
      <c r="D54" s="65" t="s">
        <v>130</v>
      </c>
      <c r="E54" s="65"/>
      <c r="F54" s="65" t="s">
        <v>131</v>
      </c>
      <c r="G54" s="65">
        <f>G55</f>
        <v>384.9</v>
      </c>
      <c r="H54" s="65">
        <f>H55</f>
        <v>1327</v>
      </c>
      <c r="I54" s="65">
        <f>I55</f>
        <v>858</v>
      </c>
      <c r="J54" s="65">
        <f>J55</f>
        <v>857.6</v>
      </c>
      <c r="K54" s="65">
        <f t="shared" si="3"/>
        <v>222.81111977136919</v>
      </c>
      <c r="L54" s="65">
        <f t="shared" si="4"/>
        <v>99.953379953379951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384.9</v>
      </c>
      <c r="H55" s="66">
        <v>1327</v>
      </c>
      <c r="I55" s="66">
        <v>858</v>
      </c>
      <c r="J55" s="66">
        <v>857.6</v>
      </c>
      <c r="K55" s="66">
        <f t="shared" ref="K55:K74" si="5">(J55*100)/G55</f>
        <v>222.81111977136919</v>
      </c>
      <c r="L55" s="66">
        <f t="shared" ref="L55:L74" si="6">(J55*100)/I55</f>
        <v>99.953379953379951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G57+G58+G59+G60+G61</f>
        <v>3086.87</v>
      </c>
      <c r="H56" s="65">
        <f>H57+H58+H59+H60+H61</f>
        <v>3676</v>
      </c>
      <c r="I56" s="65">
        <f>I57+I58+I59+I60+I61</f>
        <v>2817</v>
      </c>
      <c r="J56" s="65">
        <f>J57+J58+J59+J60+J61</f>
        <v>2815.67</v>
      </c>
      <c r="K56" s="65">
        <f t="shared" si="5"/>
        <v>91.214401643088308</v>
      </c>
      <c r="L56" s="65">
        <f t="shared" si="6"/>
        <v>99.952786652467168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451.84</v>
      </c>
      <c r="H57" s="66">
        <v>664</v>
      </c>
      <c r="I57" s="66">
        <v>683</v>
      </c>
      <c r="J57" s="66">
        <v>682.73</v>
      </c>
      <c r="K57" s="66">
        <f t="shared" si="5"/>
        <v>151.09994688385271</v>
      </c>
      <c r="L57" s="66">
        <f t="shared" si="6"/>
        <v>99.96046852122987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66.36</v>
      </c>
      <c r="H58" s="66">
        <v>66</v>
      </c>
      <c r="I58" s="66">
        <v>250</v>
      </c>
      <c r="J58" s="66">
        <v>250</v>
      </c>
      <c r="K58" s="66">
        <f t="shared" si="5"/>
        <v>376.73297166968052</v>
      </c>
      <c r="L58" s="66">
        <f t="shared" si="6"/>
        <v>100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1368.7</v>
      </c>
      <c r="H59" s="66">
        <v>1354</v>
      </c>
      <c r="I59" s="66">
        <v>125</v>
      </c>
      <c r="J59" s="66">
        <v>124.43</v>
      </c>
      <c r="K59" s="66">
        <f t="shared" si="5"/>
        <v>9.091108350989991</v>
      </c>
      <c r="L59" s="66">
        <f t="shared" si="6"/>
        <v>99.543999999999997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199.08</v>
      </c>
      <c r="H60" s="66">
        <v>796</v>
      </c>
      <c r="I60" s="66">
        <v>0</v>
      </c>
      <c r="J60" s="66">
        <v>0</v>
      </c>
      <c r="K60" s="66">
        <f t="shared" si="5"/>
        <v>0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144</v>
      </c>
      <c r="F61" s="66" t="s">
        <v>135</v>
      </c>
      <c r="G61" s="66">
        <v>1000.89</v>
      </c>
      <c r="H61" s="66">
        <v>796</v>
      </c>
      <c r="I61" s="66">
        <v>1759</v>
      </c>
      <c r="J61" s="66">
        <v>1758.51</v>
      </c>
      <c r="K61" s="66">
        <f t="shared" si="5"/>
        <v>175.69463177771783</v>
      </c>
      <c r="L61" s="66">
        <f t="shared" si="6"/>
        <v>99.972143263217731</v>
      </c>
    </row>
    <row r="62" spans="2:12" x14ac:dyDescent="0.25">
      <c r="B62" s="65"/>
      <c r="C62" s="65" t="s">
        <v>145</v>
      </c>
      <c r="D62" s="65"/>
      <c r="E62" s="65"/>
      <c r="F62" s="65" t="s">
        <v>146</v>
      </c>
      <c r="G62" s="65">
        <f>G63+G65</f>
        <v>634.11</v>
      </c>
      <c r="H62" s="65">
        <f>H63+H65</f>
        <v>983</v>
      </c>
      <c r="I62" s="65">
        <f>I63+I65</f>
        <v>969</v>
      </c>
      <c r="J62" s="65">
        <f>J63+J65</f>
        <v>968.85</v>
      </c>
      <c r="K62" s="65">
        <f t="shared" si="5"/>
        <v>152.78894828972892</v>
      </c>
      <c r="L62" s="65">
        <f t="shared" si="6"/>
        <v>99.984520123839005</v>
      </c>
    </row>
    <row r="63" spans="2:12" x14ac:dyDescent="0.25">
      <c r="B63" s="65"/>
      <c r="C63" s="65"/>
      <c r="D63" s="65" t="s">
        <v>147</v>
      </c>
      <c r="E63" s="65"/>
      <c r="F63" s="65" t="s">
        <v>148</v>
      </c>
      <c r="G63" s="65">
        <f>G64</f>
        <v>404.5</v>
      </c>
      <c r="H63" s="65">
        <f>H64</f>
        <v>319</v>
      </c>
      <c r="I63" s="65">
        <f>I64</f>
        <v>309</v>
      </c>
      <c r="J63" s="65">
        <f>J64</f>
        <v>308.85000000000002</v>
      </c>
      <c r="K63" s="65">
        <f t="shared" si="5"/>
        <v>76.353522867737951</v>
      </c>
      <c r="L63" s="65">
        <f t="shared" si="6"/>
        <v>99.951456310679617</v>
      </c>
    </row>
    <row r="64" spans="2:12" x14ac:dyDescent="0.25">
      <c r="B64" s="66"/>
      <c r="C64" s="66"/>
      <c r="D64" s="66"/>
      <c r="E64" s="66" t="s">
        <v>149</v>
      </c>
      <c r="F64" s="66" t="s">
        <v>150</v>
      </c>
      <c r="G64" s="66">
        <v>404.5</v>
      </c>
      <c r="H64" s="66">
        <v>319</v>
      </c>
      <c r="I64" s="66">
        <v>309</v>
      </c>
      <c r="J64" s="66">
        <v>308.85000000000002</v>
      </c>
      <c r="K64" s="66">
        <f t="shared" si="5"/>
        <v>76.353522867737951</v>
      </c>
      <c r="L64" s="66">
        <f t="shared" si="6"/>
        <v>99.951456310679617</v>
      </c>
    </row>
    <row r="65" spans="2:12" x14ac:dyDescent="0.25">
      <c r="B65" s="65"/>
      <c r="C65" s="65"/>
      <c r="D65" s="65" t="s">
        <v>151</v>
      </c>
      <c r="E65" s="65"/>
      <c r="F65" s="65" t="s">
        <v>152</v>
      </c>
      <c r="G65" s="65">
        <f>G66</f>
        <v>229.61</v>
      </c>
      <c r="H65" s="65">
        <f>H66</f>
        <v>664</v>
      </c>
      <c r="I65" s="65">
        <f>I66</f>
        <v>660</v>
      </c>
      <c r="J65" s="65">
        <f>J66</f>
        <v>660</v>
      </c>
      <c r="K65" s="65">
        <f t="shared" si="5"/>
        <v>287.4439266582466</v>
      </c>
      <c r="L65" s="65">
        <f t="shared" si="6"/>
        <v>100</v>
      </c>
    </row>
    <row r="66" spans="2:12" x14ac:dyDescent="0.25">
      <c r="B66" s="66"/>
      <c r="C66" s="66"/>
      <c r="D66" s="66"/>
      <c r="E66" s="66" t="s">
        <v>153</v>
      </c>
      <c r="F66" s="66" t="s">
        <v>154</v>
      </c>
      <c r="G66" s="66">
        <v>229.61</v>
      </c>
      <c r="H66" s="66">
        <v>664</v>
      </c>
      <c r="I66" s="66">
        <v>660</v>
      </c>
      <c r="J66" s="66">
        <v>660</v>
      </c>
      <c r="K66" s="66">
        <f t="shared" si="5"/>
        <v>287.4439266582466</v>
      </c>
      <c r="L66" s="66">
        <f t="shared" si="6"/>
        <v>100</v>
      </c>
    </row>
    <row r="67" spans="2:12" x14ac:dyDescent="0.25">
      <c r="B67" s="65" t="s">
        <v>155</v>
      </c>
      <c r="C67" s="65"/>
      <c r="D67" s="65"/>
      <c r="E67" s="65"/>
      <c r="F67" s="65" t="s">
        <v>156</v>
      </c>
      <c r="G67" s="65">
        <f>G68</f>
        <v>8198.67</v>
      </c>
      <c r="H67" s="65">
        <f>H68</f>
        <v>4296</v>
      </c>
      <c r="I67" s="65">
        <f>I68</f>
        <v>4116</v>
      </c>
      <c r="J67" s="65">
        <f>J68</f>
        <v>4113.8600000000006</v>
      </c>
      <c r="K67" s="65">
        <f t="shared" si="5"/>
        <v>50.17716288129661</v>
      </c>
      <c r="L67" s="65">
        <f t="shared" si="6"/>
        <v>99.948007774538397</v>
      </c>
    </row>
    <row r="68" spans="2:12" x14ac:dyDescent="0.25">
      <c r="B68" s="65"/>
      <c r="C68" s="65" t="s">
        <v>157</v>
      </c>
      <c r="D68" s="65"/>
      <c r="E68" s="65"/>
      <c r="F68" s="65" t="s">
        <v>158</v>
      </c>
      <c r="G68" s="65">
        <f>G69+G73</f>
        <v>8198.67</v>
      </c>
      <c r="H68" s="65">
        <f>H69+H73</f>
        <v>4296</v>
      </c>
      <c r="I68" s="65">
        <f>I69+I73</f>
        <v>4116</v>
      </c>
      <c r="J68" s="65">
        <f>J69+J73</f>
        <v>4113.8600000000006</v>
      </c>
      <c r="K68" s="65">
        <f t="shared" si="5"/>
        <v>50.17716288129661</v>
      </c>
      <c r="L68" s="65">
        <f t="shared" si="6"/>
        <v>99.948007774538397</v>
      </c>
    </row>
    <row r="69" spans="2:12" x14ac:dyDescent="0.25">
      <c r="B69" s="65"/>
      <c r="C69" s="65"/>
      <c r="D69" s="65" t="s">
        <v>159</v>
      </c>
      <c r="E69" s="65"/>
      <c r="F69" s="65" t="s">
        <v>160</v>
      </c>
      <c r="G69" s="65">
        <f>SUM(G70:G72)</f>
        <v>2994.5699999999997</v>
      </c>
      <c r="H69" s="65">
        <f t="shared" ref="H69:J69" si="7">SUM(H70:H72)</f>
        <v>1000</v>
      </c>
      <c r="I69" s="65">
        <f t="shared" si="7"/>
        <v>820</v>
      </c>
      <c r="J69" s="65">
        <f t="shared" si="7"/>
        <v>818.75</v>
      </c>
      <c r="K69" s="65">
        <f t="shared" si="5"/>
        <v>27.341154155688464</v>
      </c>
      <c r="L69" s="65">
        <f t="shared" si="6"/>
        <v>99.847560975609753</v>
      </c>
    </row>
    <row r="70" spans="2:12" x14ac:dyDescent="0.25">
      <c r="B70" s="66"/>
      <c r="C70" s="66"/>
      <c r="D70" s="66"/>
      <c r="E70" s="66" t="s">
        <v>161</v>
      </c>
      <c r="F70" s="66" t="s">
        <v>162</v>
      </c>
      <c r="G70" s="66">
        <v>1610.06</v>
      </c>
      <c r="H70" s="66">
        <v>1000</v>
      </c>
      <c r="I70" s="66">
        <v>820</v>
      </c>
      <c r="J70" s="66">
        <v>818.75</v>
      </c>
      <c r="K70" s="66">
        <f t="shared" si="5"/>
        <v>50.85214215619294</v>
      </c>
      <c r="L70" s="66">
        <f t="shared" si="6"/>
        <v>99.847560975609753</v>
      </c>
    </row>
    <row r="71" spans="2:12" x14ac:dyDescent="0.25">
      <c r="B71" s="66"/>
      <c r="C71" s="66"/>
      <c r="D71" s="66"/>
      <c r="E71" s="95">
        <v>4222</v>
      </c>
      <c r="F71" s="66" t="s">
        <v>184</v>
      </c>
      <c r="G71" s="66">
        <v>943.33</v>
      </c>
      <c r="H71" s="66">
        <v>0</v>
      </c>
      <c r="I71" s="66">
        <v>0</v>
      </c>
      <c r="J71" s="66">
        <v>0</v>
      </c>
      <c r="K71" s="66">
        <f t="shared" si="5"/>
        <v>0</v>
      </c>
      <c r="L71" s="66" t="e">
        <f t="shared" si="6"/>
        <v>#DIV/0!</v>
      </c>
    </row>
    <row r="72" spans="2:12" x14ac:dyDescent="0.25">
      <c r="B72" s="66"/>
      <c r="C72" s="66"/>
      <c r="D72" s="66"/>
      <c r="E72" s="95">
        <v>4223</v>
      </c>
      <c r="F72" s="66" t="s">
        <v>185</v>
      </c>
      <c r="G72" s="66">
        <v>441.18</v>
      </c>
      <c r="H72" s="66">
        <v>0</v>
      </c>
      <c r="I72" s="66">
        <v>0</v>
      </c>
      <c r="J72" s="66">
        <v>0</v>
      </c>
      <c r="K72" s="66">
        <f t="shared" si="5"/>
        <v>0</v>
      </c>
      <c r="L72" s="66" t="e">
        <f t="shared" si="6"/>
        <v>#DIV/0!</v>
      </c>
    </row>
    <row r="73" spans="2:12" x14ac:dyDescent="0.25">
      <c r="B73" s="65"/>
      <c r="C73" s="65"/>
      <c r="D73" s="65" t="s">
        <v>163</v>
      </c>
      <c r="E73" s="65"/>
      <c r="F73" s="65" t="s">
        <v>164</v>
      </c>
      <c r="G73" s="65">
        <f>G74</f>
        <v>5204.1000000000004</v>
      </c>
      <c r="H73" s="65">
        <f>H74</f>
        <v>3296</v>
      </c>
      <c r="I73" s="65">
        <f>I74</f>
        <v>3296</v>
      </c>
      <c r="J73" s="65">
        <f>J74</f>
        <v>3295.11</v>
      </c>
      <c r="K73" s="65">
        <f t="shared" si="5"/>
        <v>63.31757652620049</v>
      </c>
      <c r="L73" s="65">
        <f t="shared" si="6"/>
        <v>99.97299757281553</v>
      </c>
    </row>
    <row r="74" spans="2:12" x14ac:dyDescent="0.25">
      <c r="B74" s="66"/>
      <c r="C74" s="66"/>
      <c r="D74" s="66"/>
      <c r="E74" s="66" t="s">
        <v>165</v>
      </c>
      <c r="F74" s="66" t="s">
        <v>166</v>
      </c>
      <c r="G74" s="66">
        <v>5204.1000000000004</v>
      </c>
      <c r="H74" s="66">
        <v>3296</v>
      </c>
      <c r="I74" s="66">
        <v>3296</v>
      </c>
      <c r="J74" s="66">
        <v>3295.11</v>
      </c>
      <c r="K74" s="66">
        <f t="shared" si="5"/>
        <v>63.31757652620049</v>
      </c>
      <c r="L74" s="66">
        <f t="shared" si="6"/>
        <v>99.97299757281553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D10" sqref="D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</f>
        <v>1217711.3799999999</v>
      </c>
      <c r="D6" s="71">
        <f>D7+D9</f>
        <v>1523166.65</v>
      </c>
      <c r="E6" s="71">
        <f>E7+E9</f>
        <v>1548645</v>
      </c>
      <c r="F6" s="71">
        <f>F7+F9</f>
        <v>1547809.9</v>
      </c>
      <c r="G6" s="72">
        <f t="shared" ref="G6:G15" si="0">(F6*100)/C6</f>
        <v>127.1081083269502</v>
      </c>
      <c r="H6" s="72">
        <f t="shared" ref="H6:H15" si="1">(F6*100)/E6</f>
        <v>99.946075440142835</v>
      </c>
    </row>
    <row r="7" spans="1:8" x14ac:dyDescent="0.25">
      <c r="A7"/>
      <c r="B7" s="8" t="s">
        <v>167</v>
      </c>
      <c r="C7" s="71">
        <f>C8</f>
        <v>1217328.47</v>
      </c>
      <c r="D7" s="71">
        <f>D8</f>
        <v>1522502.65</v>
      </c>
      <c r="E7" s="71">
        <f>E8</f>
        <v>1547981</v>
      </c>
      <c r="F7" s="71">
        <f>F8</f>
        <v>1547527.43</v>
      </c>
      <c r="G7" s="72">
        <f t="shared" si="0"/>
        <v>127.12488602192964</v>
      </c>
      <c r="H7" s="72">
        <f t="shared" si="1"/>
        <v>99.970699252768611</v>
      </c>
    </row>
    <row r="8" spans="1:8" x14ac:dyDescent="0.25">
      <c r="A8"/>
      <c r="B8" s="16" t="s">
        <v>168</v>
      </c>
      <c r="C8" s="73">
        <v>1217328.47</v>
      </c>
      <c r="D8" s="73">
        <v>1522502.65</v>
      </c>
      <c r="E8" s="73">
        <v>1547981</v>
      </c>
      <c r="F8" s="74">
        <v>1547527.43</v>
      </c>
      <c r="G8" s="70">
        <f t="shared" si="0"/>
        <v>127.12488602192964</v>
      </c>
      <c r="H8" s="70">
        <f t="shared" si="1"/>
        <v>99.970699252768611</v>
      </c>
    </row>
    <row r="9" spans="1:8" x14ac:dyDescent="0.25">
      <c r="A9"/>
      <c r="B9" s="8" t="s">
        <v>169</v>
      </c>
      <c r="C9" s="71">
        <f>C10</f>
        <v>382.91</v>
      </c>
      <c r="D9" s="71">
        <f>D10</f>
        <v>664</v>
      </c>
      <c r="E9" s="71">
        <f>E10</f>
        <v>664</v>
      </c>
      <c r="F9" s="71">
        <f>F10</f>
        <v>282.47000000000003</v>
      </c>
      <c r="G9" s="72">
        <f t="shared" si="0"/>
        <v>73.769293045363142</v>
      </c>
      <c r="H9" s="72">
        <f t="shared" si="1"/>
        <v>42.540662650602414</v>
      </c>
    </row>
    <row r="10" spans="1:8" x14ac:dyDescent="0.25">
      <c r="A10"/>
      <c r="B10" s="16" t="s">
        <v>170</v>
      </c>
      <c r="C10" s="73">
        <v>382.91</v>
      </c>
      <c r="D10" s="126">
        <v>664</v>
      </c>
      <c r="E10" s="73">
        <v>664</v>
      </c>
      <c r="F10" s="74">
        <v>282.47000000000003</v>
      </c>
      <c r="G10" s="70">
        <f t="shared" si="0"/>
        <v>73.769293045363142</v>
      </c>
      <c r="H10" s="70">
        <f t="shared" si="1"/>
        <v>42.540662650602414</v>
      </c>
    </row>
    <row r="11" spans="1:8" x14ac:dyDescent="0.25">
      <c r="B11" s="8" t="s">
        <v>33</v>
      </c>
      <c r="C11" s="75">
        <f>C12+C14</f>
        <v>1217757.1599999999</v>
      </c>
      <c r="D11" s="75">
        <f>D12+D14</f>
        <v>1523166.65</v>
      </c>
      <c r="E11" s="75">
        <f>E12+E14</f>
        <v>1548645</v>
      </c>
      <c r="F11" s="75">
        <f>F12+F14</f>
        <v>1547809.9</v>
      </c>
      <c r="G11" s="72">
        <f t="shared" si="0"/>
        <v>127.10332986258115</v>
      </c>
      <c r="H11" s="72">
        <f t="shared" si="1"/>
        <v>99.946075440142835</v>
      </c>
    </row>
    <row r="12" spans="1:8" x14ac:dyDescent="0.25">
      <c r="A12"/>
      <c r="B12" s="8" t="s">
        <v>167</v>
      </c>
      <c r="C12" s="75">
        <f>C13</f>
        <v>1217328.47</v>
      </c>
      <c r="D12" s="75">
        <f>D13</f>
        <v>1522502.65</v>
      </c>
      <c r="E12" s="75">
        <f>E13</f>
        <v>1547981</v>
      </c>
      <c r="F12" s="75">
        <f>F13</f>
        <v>1547527.43</v>
      </c>
      <c r="G12" s="72">
        <f t="shared" si="0"/>
        <v>127.12488602192964</v>
      </c>
      <c r="H12" s="72">
        <f t="shared" si="1"/>
        <v>99.970699252768611</v>
      </c>
    </row>
    <row r="13" spans="1:8" x14ac:dyDescent="0.25">
      <c r="A13"/>
      <c r="B13" s="16" t="s">
        <v>168</v>
      </c>
      <c r="C13" s="73">
        <v>1217328.47</v>
      </c>
      <c r="D13" s="73">
        <v>1522502.65</v>
      </c>
      <c r="E13" s="76">
        <v>1547981</v>
      </c>
      <c r="F13" s="74">
        <v>1547527.43</v>
      </c>
      <c r="G13" s="70">
        <f t="shared" si="0"/>
        <v>127.12488602192964</v>
      </c>
      <c r="H13" s="70">
        <f t="shared" si="1"/>
        <v>99.970699252768611</v>
      </c>
    </row>
    <row r="14" spans="1:8" x14ac:dyDescent="0.25">
      <c r="A14"/>
      <c r="B14" s="8" t="s">
        <v>169</v>
      </c>
      <c r="C14" s="75">
        <f>C15</f>
        <v>428.69</v>
      </c>
      <c r="D14" s="75">
        <f>D15</f>
        <v>664</v>
      </c>
      <c r="E14" s="75">
        <f>E15</f>
        <v>664</v>
      </c>
      <c r="F14" s="75">
        <f>F15</f>
        <v>282.47000000000003</v>
      </c>
      <c r="G14" s="72">
        <f t="shared" si="0"/>
        <v>65.891436702512308</v>
      </c>
      <c r="H14" s="72">
        <f t="shared" si="1"/>
        <v>42.540662650602414</v>
      </c>
    </row>
    <row r="15" spans="1:8" x14ac:dyDescent="0.25">
      <c r="A15"/>
      <c r="B15" s="16" t="s">
        <v>170</v>
      </c>
      <c r="C15" s="73">
        <v>428.69</v>
      </c>
      <c r="D15" s="73">
        <v>664</v>
      </c>
      <c r="E15" s="76">
        <v>664</v>
      </c>
      <c r="F15" s="74">
        <v>282.47000000000003</v>
      </c>
      <c r="G15" s="70">
        <f t="shared" si="0"/>
        <v>65.891436702512308</v>
      </c>
      <c r="H15" s="70">
        <f t="shared" si="1"/>
        <v>42.540662650602414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1217757.1599999999</v>
      </c>
      <c r="D6" s="75">
        <f t="shared" si="0"/>
        <v>1523166.65</v>
      </c>
      <c r="E6" s="75">
        <f t="shared" si="0"/>
        <v>1548645</v>
      </c>
      <c r="F6" s="75">
        <f t="shared" si="0"/>
        <v>1547809.9</v>
      </c>
      <c r="G6" s="70">
        <f>(F6*100)/C6</f>
        <v>127.10332986258115</v>
      </c>
      <c r="H6" s="70">
        <f>(F6*100)/E6</f>
        <v>99.946075440142835</v>
      </c>
    </row>
    <row r="7" spans="2:8" x14ac:dyDescent="0.25">
      <c r="B7" s="8" t="s">
        <v>171</v>
      </c>
      <c r="C7" s="75">
        <f t="shared" si="0"/>
        <v>1217757.1599999999</v>
      </c>
      <c r="D7" s="75">
        <f t="shared" si="0"/>
        <v>1523166.65</v>
      </c>
      <c r="E7" s="75">
        <f t="shared" si="0"/>
        <v>1548645</v>
      </c>
      <c r="F7" s="75">
        <f t="shared" si="0"/>
        <v>1547809.9</v>
      </c>
      <c r="G7" s="70">
        <f>(F7*100)/C7</f>
        <v>127.10332986258115</v>
      </c>
      <c r="H7" s="70">
        <f>(F7*100)/E7</f>
        <v>99.946075440142835</v>
      </c>
    </row>
    <row r="8" spans="2:8" x14ac:dyDescent="0.25">
      <c r="B8" s="11" t="s">
        <v>172</v>
      </c>
      <c r="C8" s="73">
        <v>1217757.1599999999</v>
      </c>
      <c r="D8" s="73">
        <v>1523166.65</v>
      </c>
      <c r="E8" s="73">
        <v>1548645</v>
      </c>
      <c r="F8" s="74">
        <v>1547809.9</v>
      </c>
      <c r="G8" s="70">
        <f>(F8*100)/C8</f>
        <v>127.10332986258115</v>
      </c>
      <c r="H8" s="70">
        <f>(F8*100)/E8</f>
        <v>99.946075440142835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F7930"/>
  <sheetViews>
    <sheetView tabSelected="1" zoomScaleNormal="100" workbookViewId="0">
      <selection activeCell="C74" sqref="C7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173</v>
      </c>
      <c r="C1" s="39"/>
    </row>
    <row r="2" spans="1:6" ht="15" customHeight="1" x14ac:dyDescent="0.2">
      <c r="A2" s="41" t="s">
        <v>35</v>
      </c>
      <c r="B2" s="42" t="s">
        <v>174</v>
      </c>
      <c r="C2" s="39"/>
    </row>
    <row r="3" spans="1:6" s="39" customFormat="1" ht="43.5" customHeight="1" x14ac:dyDescent="0.2">
      <c r="A3" s="43" t="s">
        <v>36</v>
      </c>
      <c r="B3" s="37" t="s">
        <v>183</v>
      </c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175</v>
      </c>
      <c r="B7" s="46"/>
      <c r="C7" s="77">
        <f>C11</f>
        <v>1522502.65</v>
      </c>
      <c r="D7" s="77">
        <f>D11</f>
        <v>1547981</v>
      </c>
      <c r="E7" s="77">
        <f>E11</f>
        <v>1547527.4300000002</v>
      </c>
      <c r="F7" s="77">
        <f>(E7*100)/D7</f>
        <v>99.970699252768625</v>
      </c>
    </row>
    <row r="8" spans="1:6" x14ac:dyDescent="0.2">
      <c r="A8" s="47" t="s">
        <v>73</v>
      </c>
      <c r="B8" s="46"/>
      <c r="C8" s="77">
        <f>C66</f>
        <v>664</v>
      </c>
      <c r="D8" s="77">
        <f>D66</f>
        <v>664</v>
      </c>
      <c r="E8" s="77">
        <f>E66</f>
        <v>282.47000000000003</v>
      </c>
      <c r="F8" s="77">
        <f>(E8*100)/D8</f>
        <v>42.540662650602414</v>
      </c>
    </row>
    <row r="9" spans="1:6" s="57" customFormat="1" x14ac:dyDescent="0.2"/>
    <row r="10" spans="1:6" ht="38.25" x14ac:dyDescent="0.2">
      <c r="A10" s="47" t="s">
        <v>176</v>
      </c>
      <c r="B10" s="47" t="s">
        <v>177</v>
      </c>
      <c r="C10" s="47" t="s">
        <v>47</v>
      </c>
      <c r="D10" s="47" t="s">
        <v>178</v>
      </c>
      <c r="E10" s="47" t="s">
        <v>179</v>
      </c>
      <c r="F10" s="47" t="s">
        <v>180</v>
      </c>
    </row>
    <row r="11" spans="1:6" x14ac:dyDescent="0.2">
      <c r="A11" s="48" t="s">
        <v>175</v>
      </c>
      <c r="B11" s="48" t="s">
        <v>181</v>
      </c>
      <c r="C11" s="78">
        <f>C12+C55</f>
        <v>1522502.65</v>
      </c>
      <c r="D11" s="78">
        <f>D12+D55</f>
        <v>1547981</v>
      </c>
      <c r="E11" s="78">
        <f>E12+E55</f>
        <v>1547527.4300000002</v>
      </c>
      <c r="F11" s="79">
        <f>(E11*100)/D11</f>
        <v>99.970699252768625</v>
      </c>
    </row>
    <row r="12" spans="1:6" x14ac:dyDescent="0.2">
      <c r="A12" s="49" t="s">
        <v>71</v>
      </c>
      <c r="B12" s="50" t="s">
        <v>72</v>
      </c>
      <c r="C12" s="80">
        <f>C13+C21+C50</f>
        <v>1518206.65</v>
      </c>
      <c r="D12" s="80">
        <f>D13+D21+D50</f>
        <v>1543865</v>
      </c>
      <c r="E12" s="80">
        <f>E13+E21+E50</f>
        <v>1543413.57</v>
      </c>
      <c r="F12" s="81">
        <f>(E12*100)/D12</f>
        <v>99.97075974907132</v>
      </c>
    </row>
    <row r="13" spans="1:6" x14ac:dyDescent="0.2">
      <c r="A13" s="51" t="s">
        <v>73</v>
      </c>
      <c r="B13" s="52" t="s">
        <v>74</v>
      </c>
      <c r="C13" s="82">
        <f>C14+C17+C19</f>
        <v>1192962.6499999999</v>
      </c>
      <c r="D13" s="82">
        <f>D14+D17+D19</f>
        <v>1161630</v>
      </c>
      <c r="E13" s="82">
        <f>E14+E17+E19</f>
        <v>1161188.94</v>
      </c>
      <c r="F13" s="81">
        <f>(E13*100)/D13</f>
        <v>99.962030939283594</v>
      </c>
    </row>
    <row r="14" spans="1:6" x14ac:dyDescent="0.2">
      <c r="A14" s="53" t="s">
        <v>75</v>
      </c>
      <c r="B14" s="54" t="s">
        <v>76</v>
      </c>
      <c r="C14" s="83">
        <f>C15+C16</f>
        <v>1004794.65</v>
      </c>
      <c r="D14" s="83">
        <f>D15+D16</f>
        <v>982072</v>
      </c>
      <c r="E14" s="83">
        <f>E15+E16</f>
        <v>981632.15999999992</v>
      </c>
      <c r="F14" s="83">
        <f>(E14*100)/D14</f>
        <v>99.955213059734916</v>
      </c>
    </row>
    <row r="15" spans="1:6" x14ac:dyDescent="0.2">
      <c r="A15" s="55" t="s">
        <v>77</v>
      </c>
      <c r="B15" s="56" t="s">
        <v>78</v>
      </c>
      <c r="C15" s="84">
        <v>991522.65</v>
      </c>
      <c r="D15" s="84">
        <v>956000</v>
      </c>
      <c r="E15" s="84">
        <v>955560.94</v>
      </c>
      <c r="F15" s="84"/>
    </row>
    <row r="16" spans="1:6" x14ac:dyDescent="0.2">
      <c r="A16" s="55" t="s">
        <v>79</v>
      </c>
      <c r="B16" s="56" t="s">
        <v>80</v>
      </c>
      <c r="C16" s="84">
        <v>13272</v>
      </c>
      <c r="D16" s="84">
        <v>26072</v>
      </c>
      <c r="E16" s="84">
        <v>26071.22</v>
      </c>
      <c r="F16" s="84"/>
    </row>
    <row r="17" spans="1:6" x14ac:dyDescent="0.2">
      <c r="A17" s="53" t="s">
        <v>81</v>
      </c>
      <c r="B17" s="54" t="s">
        <v>82</v>
      </c>
      <c r="C17" s="83">
        <f>C18</f>
        <v>28276</v>
      </c>
      <c r="D17" s="83">
        <f>D18</f>
        <v>23744</v>
      </c>
      <c r="E17" s="83">
        <f>E18</f>
        <v>23743.03</v>
      </c>
      <c r="F17" s="83">
        <f>(E17*100)/D17</f>
        <v>99.995914757412393</v>
      </c>
    </row>
    <row r="18" spans="1:6" x14ac:dyDescent="0.2">
      <c r="A18" s="55" t="s">
        <v>83</v>
      </c>
      <c r="B18" s="56" t="s">
        <v>82</v>
      </c>
      <c r="C18" s="84">
        <v>28276</v>
      </c>
      <c r="D18" s="84">
        <v>23744</v>
      </c>
      <c r="E18" s="84">
        <v>23743.03</v>
      </c>
      <c r="F18" s="84"/>
    </row>
    <row r="19" spans="1:6" x14ac:dyDescent="0.2">
      <c r="A19" s="53" t="s">
        <v>84</v>
      </c>
      <c r="B19" s="54" t="s">
        <v>85</v>
      </c>
      <c r="C19" s="83">
        <f>C20</f>
        <v>159892</v>
      </c>
      <c r="D19" s="83">
        <f>D20</f>
        <v>155814</v>
      </c>
      <c r="E19" s="83">
        <f>E20</f>
        <v>155813.75</v>
      </c>
      <c r="F19" s="83">
        <f>(E19*100)/D19</f>
        <v>99.999839552286701</v>
      </c>
    </row>
    <row r="20" spans="1:6" x14ac:dyDescent="0.2">
      <c r="A20" s="55" t="s">
        <v>86</v>
      </c>
      <c r="B20" s="56" t="s">
        <v>87</v>
      </c>
      <c r="C20" s="84">
        <v>159892</v>
      </c>
      <c r="D20" s="84">
        <v>155814</v>
      </c>
      <c r="E20" s="84">
        <v>155813.75</v>
      </c>
      <c r="F20" s="84"/>
    </row>
    <row r="21" spans="1:6" x14ac:dyDescent="0.2">
      <c r="A21" s="51" t="s">
        <v>88</v>
      </c>
      <c r="B21" s="52" t="s">
        <v>89</v>
      </c>
      <c r="C21" s="82">
        <f>C22+C27+C32+C42+C44</f>
        <v>324261</v>
      </c>
      <c r="D21" s="82">
        <f>D22+D27+D32+D42+D44</f>
        <v>381266</v>
      </c>
      <c r="E21" s="82">
        <f>E22+E27+E32+E42+E44</f>
        <v>381255.77999999997</v>
      </c>
      <c r="F21" s="81">
        <f>(E21*100)/D21</f>
        <v>99.997319456757225</v>
      </c>
    </row>
    <row r="22" spans="1:6" x14ac:dyDescent="0.2">
      <c r="A22" s="53" t="s">
        <v>90</v>
      </c>
      <c r="B22" s="54" t="s">
        <v>91</v>
      </c>
      <c r="C22" s="83">
        <f>C23+C24+C25+C26</f>
        <v>60849</v>
      </c>
      <c r="D22" s="83">
        <f>D23+D24+D25+D26</f>
        <v>53568</v>
      </c>
      <c r="E22" s="83">
        <f>E23+E24+E25+E26</f>
        <v>53566.12</v>
      </c>
      <c r="F22" s="83">
        <f>(E22*100)/D22</f>
        <v>99.996490442054963</v>
      </c>
    </row>
    <row r="23" spans="1:6" x14ac:dyDescent="0.2">
      <c r="A23" s="55" t="s">
        <v>92</v>
      </c>
      <c r="B23" s="56" t="s">
        <v>93</v>
      </c>
      <c r="C23" s="84">
        <v>6963</v>
      </c>
      <c r="D23" s="84">
        <v>4856</v>
      </c>
      <c r="E23" s="84">
        <v>4855.82</v>
      </c>
      <c r="F23" s="84"/>
    </row>
    <row r="24" spans="1:6" ht="25.5" x14ac:dyDescent="0.2">
      <c r="A24" s="55" t="s">
        <v>94</v>
      </c>
      <c r="B24" s="56" t="s">
        <v>95</v>
      </c>
      <c r="C24" s="84">
        <v>52426</v>
      </c>
      <c r="D24" s="84">
        <v>47263</v>
      </c>
      <c r="E24" s="84">
        <v>47262.19</v>
      </c>
      <c r="F24" s="84"/>
    </row>
    <row r="25" spans="1:6" x14ac:dyDescent="0.2">
      <c r="A25" s="55" t="s">
        <v>96</v>
      </c>
      <c r="B25" s="56" t="s">
        <v>97</v>
      </c>
      <c r="C25" s="84">
        <v>398</v>
      </c>
      <c r="D25" s="84">
        <v>340</v>
      </c>
      <c r="E25" s="84">
        <v>339.11</v>
      </c>
      <c r="F25" s="84"/>
    </row>
    <row r="26" spans="1:6" x14ac:dyDescent="0.2">
      <c r="A26" s="55" t="s">
        <v>98</v>
      </c>
      <c r="B26" s="56" t="s">
        <v>99</v>
      </c>
      <c r="C26" s="84">
        <v>1062</v>
      </c>
      <c r="D26" s="84">
        <v>1109</v>
      </c>
      <c r="E26" s="84">
        <v>1109</v>
      </c>
      <c r="F26" s="84"/>
    </row>
    <row r="27" spans="1:6" x14ac:dyDescent="0.2">
      <c r="A27" s="53" t="s">
        <v>100</v>
      </c>
      <c r="B27" s="54" t="s">
        <v>101</v>
      </c>
      <c r="C27" s="83">
        <f>C28+C29+C30+C31</f>
        <v>33270</v>
      </c>
      <c r="D27" s="83">
        <f>D28+D29+D30+D31</f>
        <v>35815</v>
      </c>
      <c r="E27" s="83">
        <f>E28+E29+E30+E31</f>
        <v>35813.17</v>
      </c>
      <c r="F27" s="83">
        <f>(E27*100)/D27</f>
        <v>99.994890409046491</v>
      </c>
    </row>
    <row r="28" spans="1:6" x14ac:dyDescent="0.2">
      <c r="A28" s="55" t="s">
        <v>102</v>
      </c>
      <c r="B28" s="56" t="s">
        <v>103</v>
      </c>
      <c r="C28" s="84">
        <v>14945</v>
      </c>
      <c r="D28" s="84">
        <v>18287</v>
      </c>
      <c r="E28" s="84">
        <v>18286.689999999999</v>
      </c>
      <c r="F28" s="84"/>
    </row>
    <row r="29" spans="1:6" x14ac:dyDescent="0.2">
      <c r="A29" s="55" t="s">
        <v>104</v>
      </c>
      <c r="B29" s="56" t="s">
        <v>105</v>
      </c>
      <c r="C29" s="84">
        <v>16600</v>
      </c>
      <c r="D29" s="84">
        <v>16465</v>
      </c>
      <c r="E29" s="84">
        <v>16464.48</v>
      </c>
      <c r="F29" s="84"/>
    </row>
    <row r="30" spans="1:6" x14ac:dyDescent="0.2">
      <c r="A30" s="55" t="s">
        <v>106</v>
      </c>
      <c r="B30" s="56" t="s">
        <v>107</v>
      </c>
      <c r="C30" s="84">
        <v>265</v>
      </c>
      <c r="D30" s="84">
        <v>647</v>
      </c>
      <c r="E30" s="84">
        <v>646.4</v>
      </c>
      <c r="F30" s="84"/>
    </row>
    <row r="31" spans="1:6" x14ac:dyDescent="0.2">
      <c r="A31" s="55" t="s">
        <v>108</v>
      </c>
      <c r="B31" s="56" t="s">
        <v>109</v>
      </c>
      <c r="C31" s="84">
        <v>1460</v>
      </c>
      <c r="D31" s="84">
        <v>416</v>
      </c>
      <c r="E31" s="84">
        <v>415.6</v>
      </c>
      <c r="F31" s="84"/>
    </row>
    <row r="32" spans="1:6" x14ac:dyDescent="0.2">
      <c r="A32" s="53" t="s">
        <v>110</v>
      </c>
      <c r="B32" s="54" t="s">
        <v>111</v>
      </c>
      <c r="C32" s="83">
        <f>C33+C34+C35+C36+C37+C38+C39+C40+C41</f>
        <v>225139</v>
      </c>
      <c r="D32" s="83">
        <f>D33+D34+D35+D36+D37+D38+D39+D40+D41</f>
        <v>288208</v>
      </c>
      <c r="E32" s="83">
        <f>E33+E34+E35+E36+E37+E38+E39+E40+E41</f>
        <v>288203.22000000003</v>
      </c>
      <c r="F32" s="83">
        <f>(E32*100)/D32</f>
        <v>99.998341475600967</v>
      </c>
    </row>
    <row r="33" spans="1:6" x14ac:dyDescent="0.2">
      <c r="A33" s="55" t="s">
        <v>112</v>
      </c>
      <c r="B33" s="56" t="s">
        <v>113</v>
      </c>
      <c r="C33" s="84">
        <v>17254</v>
      </c>
      <c r="D33" s="84">
        <v>17126</v>
      </c>
      <c r="E33" s="84">
        <v>17125.54</v>
      </c>
      <c r="F33" s="84"/>
    </row>
    <row r="34" spans="1:6" x14ac:dyDescent="0.2">
      <c r="A34" s="55" t="s">
        <v>114</v>
      </c>
      <c r="B34" s="56" t="s">
        <v>115</v>
      </c>
      <c r="C34" s="84">
        <v>1593</v>
      </c>
      <c r="D34" s="84">
        <v>3700</v>
      </c>
      <c r="E34" s="84">
        <v>3699.38</v>
      </c>
      <c r="F34" s="84"/>
    </row>
    <row r="35" spans="1:6" x14ac:dyDescent="0.2">
      <c r="A35" s="55" t="s">
        <v>116</v>
      </c>
      <c r="B35" s="56" t="s">
        <v>117</v>
      </c>
      <c r="C35" s="84">
        <v>1593</v>
      </c>
      <c r="D35" s="84">
        <v>2218</v>
      </c>
      <c r="E35" s="84">
        <v>2217.33</v>
      </c>
      <c r="F35" s="84"/>
    </row>
    <row r="36" spans="1:6" x14ac:dyDescent="0.2">
      <c r="A36" s="55" t="s">
        <v>118</v>
      </c>
      <c r="B36" s="56" t="s">
        <v>119</v>
      </c>
      <c r="C36" s="84">
        <v>8636</v>
      </c>
      <c r="D36" s="84">
        <v>8166</v>
      </c>
      <c r="E36" s="84">
        <v>8165.74</v>
      </c>
      <c r="F36" s="84"/>
    </row>
    <row r="37" spans="1:6" x14ac:dyDescent="0.2">
      <c r="A37" s="55" t="s">
        <v>120</v>
      </c>
      <c r="B37" s="56" t="s">
        <v>121</v>
      </c>
      <c r="C37" s="84">
        <v>6371</v>
      </c>
      <c r="D37" s="84">
        <v>5227</v>
      </c>
      <c r="E37" s="84">
        <v>5226.8900000000003</v>
      </c>
      <c r="F37" s="84"/>
    </row>
    <row r="38" spans="1:6" x14ac:dyDescent="0.2">
      <c r="A38" s="55" t="s">
        <v>122</v>
      </c>
      <c r="B38" s="56" t="s">
        <v>123</v>
      </c>
      <c r="C38" s="84">
        <v>1062</v>
      </c>
      <c r="D38" s="84">
        <v>641</v>
      </c>
      <c r="E38" s="84">
        <v>640.04</v>
      </c>
      <c r="F38" s="84"/>
    </row>
    <row r="39" spans="1:6" x14ac:dyDescent="0.2">
      <c r="A39" s="55" t="s">
        <v>124</v>
      </c>
      <c r="B39" s="56" t="s">
        <v>125</v>
      </c>
      <c r="C39" s="84">
        <v>185573</v>
      </c>
      <c r="D39" s="84">
        <v>248334</v>
      </c>
      <c r="E39" s="84">
        <v>248333.06</v>
      </c>
      <c r="F39" s="84"/>
    </row>
    <row r="40" spans="1:6" x14ac:dyDescent="0.2">
      <c r="A40" s="55" t="s">
        <v>126</v>
      </c>
      <c r="B40" s="56" t="s">
        <v>127</v>
      </c>
      <c r="C40" s="84">
        <v>66</v>
      </c>
      <c r="D40" s="84">
        <v>53</v>
      </c>
      <c r="E40" s="84">
        <v>52.28</v>
      </c>
      <c r="F40" s="84"/>
    </row>
    <row r="41" spans="1:6" x14ac:dyDescent="0.2">
      <c r="A41" s="55" t="s">
        <v>128</v>
      </c>
      <c r="B41" s="56" t="s">
        <v>129</v>
      </c>
      <c r="C41" s="84">
        <v>2991</v>
      </c>
      <c r="D41" s="84">
        <v>2743</v>
      </c>
      <c r="E41" s="84">
        <v>2742.96</v>
      </c>
      <c r="F41" s="84"/>
    </row>
    <row r="42" spans="1:6" x14ac:dyDescent="0.2">
      <c r="A42" s="53" t="s">
        <v>130</v>
      </c>
      <c r="B42" s="54" t="s">
        <v>131</v>
      </c>
      <c r="C42" s="83">
        <f>C43</f>
        <v>1327</v>
      </c>
      <c r="D42" s="83">
        <f>D43</f>
        <v>858</v>
      </c>
      <c r="E42" s="83">
        <f>E43</f>
        <v>857.6</v>
      </c>
      <c r="F42" s="83">
        <f>(E42*100)/D42</f>
        <v>99.953379953379951</v>
      </c>
    </row>
    <row r="43" spans="1:6" ht="25.5" x14ac:dyDescent="0.2">
      <c r="A43" s="55" t="s">
        <v>132</v>
      </c>
      <c r="B43" s="56" t="s">
        <v>133</v>
      </c>
      <c r="C43" s="84">
        <v>1327</v>
      </c>
      <c r="D43" s="84">
        <v>858</v>
      </c>
      <c r="E43" s="84">
        <v>857.6</v>
      </c>
      <c r="F43" s="84"/>
    </row>
    <row r="44" spans="1:6" x14ac:dyDescent="0.2">
      <c r="A44" s="53" t="s">
        <v>134</v>
      </c>
      <c r="B44" s="54" t="s">
        <v>135</v>
      </c>
      <c r="C44" s="83">
        <f>C45+C46+C47+C48+C49</f>
        <v>3676</v>
      </c>
      <c r="D44" s="83">
        <f>D45+D46+D47+D48+D49</f>
        <v>2817</v>
      </c>
      <c r="E44" s="83">
        <f>E45+E46+E47+E48+E49</f>
        <v>2815.67</v>
      </c>
      <c r="F44" s="83">
        <f>(E44*100)/D44</f>
        <v>99.952786652467168</v>
      </c>
    </row>
    <row r="45" spans="1:6" x14ac:dyDescent="0.2">
      <c r="A45" s="55" t="s">
        <v>136</v>
      </c>
      <c r="B45" s="56" t="s">
        <v>137</v>
      </c>
      <c r="C45" s="84">
        <v>664</v>
      </c>
      <c r="D45" s="84">
        <v>683</v>
      </c>
      <c r="E45" s="84">
        <v>682.73</v>
      </c>
      <c r="F45" s="84"/>
    </row>
    <row r="46" spans="1:6" x14ac:dyDescent="0.2">
      <c r="A46" s="55" t="s">
        <v>138</v>
      </c>
      <c r="B46" s="56" t="s">
        <v>139</v>
      </c>
      <c r="C46" s="84">
        <v>66</v>
      </c>
      <c r="D46" s="84">
        <v>250</v>
      </c>
      <c r="E46" s="84">
        <v>250</v>
      </c>
      <c r="F46" s="84"/>
    </row>
    <row r="47" spans="1:6" x14ac:dyDescent="0.2">
      <c r="A47" s="55" t="s">
        <v>140</v>
      </c>
      <c r="B47" s="56" t="s">
        <v>141</v>
      </c>
      <c r="C47" s="84">
        <v>1354</v>
      </c>
      <c r="D47" s="84">
        <v>125</v>
      </c>
      <c r="E47" s="84">
        <v>124.43</v>
      </c>
      <c r="F47" s="84"/>
    </row>
    <row r="48" spans="1:6" x14ac:dyDescent="0.2">
      <c r="A48" s="55" t="s">
        <v>142</v>
      </c>
      <c r="B48" s="56" t="s">
        <v>143</v>
      </c>
      <c r="C48" s="84">
        <v>796</v>
      </c>
      <c r="D48" s="84">
        <v>0</v>
      </c>
      <c r="E48" s="84">
        <v>0</v>
      </c>
      <c r="F48" s="84"/>
    </row>
    <row r="49" spans="1:6" x14ac:dyDescent="0.2">
      <c r="A49" s="55" t="s">
        <v>144</v>
      </c>
      <c r="B49" s="56" t="s">
        <v>135</v>
      </c>
      <c r="C49" s="84">
        <v>796</v>
      </c>
      <c r="D49" s="84">
        <v>1759</v>
      </c>
      <c r="E49" s="84">
        <v>1758.51</v>
      </c>
      <c r="F49" s="84"/>
    </row>
    <row r="50" spans="1:6" x14ac:dyDescent="0.2">
      <c r="A50" s="51" t="s">
        <v>145</v>
      </c>
      <c r="B50" s="52" t="s">
        <v>146</v>
      </c>
      <c r="C50" s="82">
        <f>C51+C53</f>
        <v>983</v>
      </c>
      <c r="D50" s="82">
        <f>D51+D53</f>
        <v>969</v>
      </c>
      <c r="E50" s="82">
        <f>E51+E53</f>
        <v>968.85</v>
      </c>
      <c r="F50" s="81">
        <f>(E50*100)/D50</f>
        <v>99.984520123839005</v>
      </c>
    </row>
    <row r="51" spans="1:6" x14ac:dyDescent="0.2">
      <c r="A51" s="53" t="s">
        <v>147</v>
      </c>
      <c r="B51" s="54" t="s">
        <v>148</v>
      </c>
      <c r="C51" s="83">
        <f>C52</f>
        <v>319</v>
      </c>
      <c r="D51" s="83">
        <f>D52</f>
        <v>309</v>
      </c>
      <c r="E51" s="83">
        <f>E52</f>
        <v>308.85000000000002</v>
      </c>
      <c r="F51" s="83">
        <f>(E51*100)/D51</f>
        <v>99.951456310679617</v>
      </c>
    </row>
    <row r="52" spans="1:6" ht="25.5" x14ac:dyDescent="0.2">
      <c r="A52" s="55" t="s">
        <v>149</v>
      </c>
      <c r="B52" s="56" t="s">
        <v>150</v>
      </c>
      <c r="C52" s="84">
        <v>319</v>
      </c>
      <c r="D52" s="84">
        <v>309</v>
      </c>
      <c r="E52" s="84">
        <v>308.85000000000002</v>
      </c>
      <c r="F52" s="84"/>
    </row>
    <row r="53" spans="1:6" x14ac:dyDescent="0.2">
      <c r="A53" s="53" t="s">
        <v>151</v>
      </c>
      <c r="B53" s="54" t="s">
        <v>152</v>
      </c>
      <c r="C53" s="83">
        <f>C54</f>
        <v>664</v>
      </c>
      <c r="D53" s="83">
        <f>D54</f>
        <v>660</v>
      </c>
      <c r="E53" s="83">
        <f>E54</f>
        <v>660</v>
      </c>
      <c r="F53" s="83">
        <f>(E53*100)/D53</f>
        <v>100</v>
      </c>
    </row>
    <row r="54" spans="1:6" x14ac:dyDescent="0.2">
      <c r="A54" s="55" t="s">
        <v>153</v>
      </c>
      <c r="B54" s="56" t="s">
        <v>154</v>
      </c>
      <c r="C54" s="84">
        <v>664</v>
      </c>
      <c r="D54" s="84">
        <v>660</v>
      </c>
      <c r="E54" s="84">
        <v>660</v>
      </c>
      <c r="F54" s="84"/>
    </row>
    <row r="55" spans="1:6" x14ac:dyDescent="0.2">
      <c r="A55" s="49" t="s">
        <v>155</v>
      </c>
      <c r="B55" s="50" t="s">
        <v>156</v>
      </c>
      <c r="C55" s="80">
        <f>C56</f>
        <v>4296</v>
      </c>
      <c r="D55" s="80">
        <f>D56</f>
        <v>4116</v>
      </c>
      <c r="E55" s="80">
        <f>E56</f>
        <v>4113.8600000000006</v>
      </c>
      <c r="F55" s="81">
        <f>(E55*100)/D55</f>
        <v>99.948007774538397</v>
      </c>
    </row>
    <row r="56" spans="1:6" x14ac:dyDescent="0.2">
      <c r="A56" s="51" t="s">
        <v>157</v>
      </c>
      <c r="B56" s="52" t="s">
        <v>158</v>
      </c>
      <c r="C56" s="82">
        <f>C57+C59</f>
        <v>4296</v>
      </c>
      <c r="D56" s="82">
        <f>D57+D59</f>
        <v>4116</v>
      </c>
      <c r="E56" s="82">
        <f>E57+E59</f>
        <v>4113.8600000000006</v>
      </c>
      <c r="F56" s="81">
        <f>(E56*100)/D56</f>
        <v>99.948007774538397</v>
      </c>
    </row>
    <row r="57" spans="1:6" x14ac:dyDescent="0.2">
      <c r="A57" s="53" t="s">
        <v>159</v>
      </c>
      <c r="B57" s="54" t="s">
        <v>160</v>
      </c>
      <c r="C57" s="83">
        <f>C58</f>
        <v>1000</v>
      </c>
      <c r="D57" s="83">
        <f>D58</f>
        <v>820</v>
      </c>
      <c r="E57" s="83">
        <f>E58</f>
        <v>818.75</v>
      </c>
      <c r="F57" s="83">
        <f>(E57*100)/D57</f>
        <v>99.847560975609753</v>
      </c>
    </row>
    <row r="58" spans="1:6" x14ac:dyDescent="0.2">
      <c r="A58" s="55" t="s">
        <v>161</v>
      </c>
      <c r="B58" s="56" t="s">
        <v>162</v>
      </c>
      <c r="C58" s="84">
        <v>1000</v>
      </c>
      <c r="D58" s="84">
        <v>820</v>
      </c>
      <c r="E58" s="84">
        <v>818.75</v>
      </c>
      <c r="F58" s="84"/>
    </row>
    <row r="59" spans="1:6" x14ac:dyDescent="0.2">
      <c r="A59" s="53" t="s">
        <v>163</v>
      </c>
      <c r="B59" s="54" t="s">
        <v>164</v>
      </c>
      <c r="C59" s="83">
        <f>C60</f>
        <v>3296</v>
      </c>
      <c r="D59" s="83">
        <f>D60</f>
        <v>3296</v>
      </c>
      <c r="E59" s="83">
        <f>E60</f>
        <v>3295.11</v>
      </c>
      <c r="F59" s="83">
        <f>(E59*100)/D59</f>
        <v>99.97299757281553</v>
      </c>
    </row>
    <row r="60" spans="1:6" x14ac:dyDescent="0.2">
      <c r="A60" s="55" t="s">
        <v>165</v>
      </c>
      <c r="B60" s="56" t="s">
        <v>166</v>
      </c>
      <c r="C60" s="84">
        <v>3296</v>
      </c>
      <c r="D60" s="84">
        <v>3296</v>
      </c>
      <c r="E60" s="84">
        <v>3295.11</v>
      </c>
      <c r="F60" s="84"/>
    </row>
    <row r="61" spans="1:6" x14ac:dyDescent="0.2">
      <c r="A61" s="49" t="s">
        <v>55</v>
      </c>
      <c r="B61" s="50" t="s">
        <v>56</v>
      </c>
      <c r="C61" s="80">
        <f t="shared" ref="C61:E62" si="0">C62</f>
        <v>1522502.65</v>
      </c>
      <c r="D61" s="80">
        <f t="shared" si="0"/>
        <v>1547981</v>
      </c>
      <c r="E61" s="80">
        <f t="shared" si="0"/>
        <v>1547527.4300000002</v>
      </c>
      <c r="F61" s="81">
        <f>(E61*100)/D61</f>
        <v>99.970699252768625</v>
      </c>
    </row>
    <row r="62" spans="1:6" x14ac:dyDescent="0.2">
      <c r="A62" s="51" t="s">
        <v>63</v>
      </c>
      <c r="B62" s="52" t="s">
        <v>64</v>
      </c>
      <c r="C62" s="82">
        <f t="shared" si="0"/>
        <v>1522502.65</v>
      </c>
      <c r="D62" s="82">
        <f t="shared" si="0"/>
        <v>1547981</v>
      </c>
      <c r="E62" s="82">
        <f t="shared" si="0"/>
        <v>1547527.4300000002</v>
      </c>
      <c r="F62" s="81">
        <f>(E62*100)/D62</f>
        <v>99.970699252768625</v>
      </c>
    </row>
    <row r="63" spans="1:6" ht="25.5" x14ac:dyDescent="0.2">
      <c r="A63" s="53" t="s">
        <v>65</v>
      </c>
      <c r="B63" s="54" t="s">
        <v>66</v>
      </c>
      <c r="C63" s="83">
        <f>C64+C65</f>
        <v>1522502.65</v>
      </c>
      <c r="D63" s="83">
        <f>D64+D65</f>
        <v>1547981</v>
      </c>
      <c r="E63" s="83">
        <f>E64+E65</f>
        <v>1547527.4300000002</v>
      </c>
      <c r="F63" s="83">
        <f>(E63*100)/D63</f>
        <v>99.970699252768625</v>
      </c>
    </row>
    <row r="64" spans="1:6" x14ac:dyDescent="0.2">
      <c r="A64" s="55" t="s">
        <v>67</v>
      </c>
      <c r="B64" s="56" t="s">
        <v>68</v>
      </c>
      <c r="C64" s="84">
        <v>1518206.65</v>
      </c>
      <c r="D64" s="84">
        <v>1543865</v>
      </c>
      <c r="E64" s="84">
        <v>1543413.57</v>
      </c>
      <c r="F64" s="84"/>
    </row>
    <row r="65" spans="1:6" ht="25.5" x14ac:dyDescent="0.2">
      <c r="A65" s="55" t="s">
        <v>69</v>
      </c>
      <c r="B65" s="56" t="s">
        <v>70</v>
      </c>
      <c r="C65" s="84">
        <v>4296</v>
      </c>
      <c r="D65" s="84">
        <v>4116</v>
      </c>
      <c r="E65" s="84">
        <v>4113.8599999999997</v>
      </c>
      <c r="F65" s="84"/>
    </row>
    <row r="66" spans="1:6" x14ac:dyDescent="0.2">
      <c r="A66" s="48" t="s">
        <v>73</v>
      </c>
      <c r="B66" s="48" t="s">
        <v>182</v>
      </c>
      <c r="C66" s="78">
        <f t="shared" ref="C66:E69" si="1">C67</f>
        <v>664</v>
      </c>
      <c r="D66" s="78">
        <f t="shared" si="1"/>
        <v>664</v>
      </c>
      <c r="E66" s="78">
        <f t="shared" si="1"/>
        <v>282.47000000000003</v>
      </c>
      <c r="F66" s="79">
        <f>(E66*100)/D66</f>
        <v>42.540662650602414</v>
      </c>
    </row>
    <row r="67" spans="1:6" x14ac:dyDescent="0.2">
      <c r="A67" s="49" t="s">
        <v>71</v>
      </c>
      <c r="B67" s="50" t="s">
        <v>72</v>
      </c>
      <c r="C67" s="80">
        <f t="shared" si="1"/>
        <v>664</v>
      </c>
      <c r="D67" s="80">
        <f t="shared" si="1"/>
        <v>664</v>
      </c>
      <c r="E67" s="80">
        <f t="shared" si="1"/>
        <v>282.47000000000003</v>
      </c>
      <c r="F67" s="81">
        <f>(E67*100)/D67</f>
        <v>42.540662650602414</v>
      </c>
    </row>
    <row r="68" spans="1:6" x14ac:dyDescent="0.2">
      <c r="A68" s="51" t="s">
        <v>88</v>
      </c>
      <c r="B68" s="52" t="s">
        <v>89</v>
      </c>
      <c r="C68" s="82">
        <f t="shared" si="1"/>
        <v>664</v>
      </c>
      <c r="D68" s="82">
        <f t="shared" si="1"/>
        <v>664</v>
      </c>
      <c r="E68" s="82">
        <f t="shared" si="1"/>
        <v>282.47000000000003</v>
      </c>
      <c r="F68" s="81">
        <f>(E68*100)/D68</f>
        <v>42.540662650602414</v>
      </c>
    </row>
    <row r="69" spans="1:6" x14ac:dyDescent="0.2">
      <c r="A69" s="53" t="s">
        <v>100</v>
      </c>
      <c r="B69" s="54" t="s">
        <v>101</v>
      </c>
      <c r="C69" s="83">
        <f t="shared" si="1"/>
        <v>664</v>
      </c>
      <c r="D69" s="83">
        <f t="shared" si="1"/>
        <v>664</v>
      </c>
      <c r="E69" s="83">
        <f t="shared" si="1"/>
        <v>282.47000000000003</v>
      </c>
      <c r="F69" s="83">
        <f>(E69*100)/D69</f>
        <v>42.540662650602414</v>
      </c>
    </row>
    <row r="70" spans="1:6" x14ac:dyDescent="0.2">
      <c r="A70" s="55" t="s">
        <v>102</v>
      </c>
      <c r="B70" s="56" t="s">
        <v>103</v>
      </c>
      <c r="C70" s="84">
        <v>664</v>
      </c>
      <c r="D70" s="84">
        <v>664</v>
      </c>
      <c r="E70" s="84">
        <v>282.47000000000003</v>
      </c>
      <c r="F70" s="84"/>
    </row>
    <row r="71" spans="1:6" x14ac:dyDescent="0.2">
      <c r="A71" s="49" t="s">
        <v>55</v>
      </c>
      <c r="B71" s="50" t="s">
        <v>56</v>
      </c>
      <c r="C71" s="80">
        <f t="shared" ref="C71:E73" si="2">C72</f>
        <v>664</v>
      </c>
      <c r="D71" s="80">
        <f t="shared" si="2"/>
        <v>664</v>
      </c>
      <c r="E71" s="80">
        <f t="shared" si="2"/>
        <v>282.47000000000003</v>
      </c>
      <c r="F71" s="81">
        <f>(E71*100)/D71</f>
        <v>42.540662650602414</v>
      </c>
    </row>
    <row r="72" spans="1:6" x14ac:dyDescent="0.2">
      <c r="A72" s="51" t="s">
        <v>57</v>
      </c>
      <c r="B72" s="52" t="s">
        <v>58</v>
      </c>
      <c r="C72" s="82">
        <f t="shared" si="2"/>
        <v>664</v>
      </c>
      <c r="D72" s="82">
        <f t="shared" si="2"/>
        <v>664</v>
      </c>
      <c r="E72" s="82">
        <f t="shared" si="2"/>
        <v>282.47000000000003</v>
      </c>
      <c r="F72" s="81">
        <f>(E72*100)/D72</f>
        <v>42.540662650602414</v>
      </c>
    </row>
    <row r="73" spans="1:6" x14ac:dyDescent="0.2">
      <c r="A73" s="53" t="s">
        <v>59</v>
      </c>
      <c r="B73" s="54" t="s">
        <v>60</v>
      </c>
      <c r="C73" s="83">
        <f t="shared" si="2"/>
        <v>664</v>
      </c>
      <c r="D73" s="83">
        <f t="shared" si="2"/>
        <v>664</v>
      </c>
      <c r="E73" s="83">
        <f t="shared" si="2"/>
        <v>282.47000000000003</v>
      </c>
      <c r="F73" s="83">
        <f>(E73*100)/D73</f>
        <v>42.540662650602414</v>
      </c>
    </row>
    <row r="74" spans="1:6" x14ac:dyDescent="0.2">
      <c r="A74" s="55" t="s">
        <v>61</v>
      </c>
      <c r="B74" s="56" t="s">
        <v>62</v>
      </c>
      <c r="C74" s="127">
        <v>664</v>
      </c>
      <c r="D74" s="84">
        <v>664</v>
      </c>
      <c r="E74" s="84">
        <v>282.47000000000003</v>
      </c>
      <c r="F74" s="84"/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7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Marjanović Kasaić</cp:lastModifiedBy>
  <cp:lastPrinted>2024-03-29T09:45:44Z</cp:lastPrinted>
  <dcterms:created xsi:type="dcterms:W3CDTF">2022-08-12T12:51:27Z</dcterms:created>
  <dcterms:modified xsi:type="dcterms:W3CDTF">2024-04-11T11:06:01Z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