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vucak\Desktop\ODO - moja verzija\ODO VUKOVAR\"/>
    </mc:Choice>
  </mc:AlternateContent>
  <xr:revisionPtr revIDLastSave="0" documentId="13_ncr:1_{20140867-B1C3-4C0A-A454-B30251E10146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39" i="3" l="1"/>
  <c r="G12" i="1" l="1"/>
  <c r="H12" i="1"/>
  <c r="I12" i="1"/>
  <c r="I16" i="1" s="1"/>
  <c r="J12" i="1"/>
  <c r="L12" i="1" s="1"/>
  <c r="G15" i="1"/>
  <c r="H15" i="1"/>
  <c r="H16" i="1" s="1"/>
  <c r="I15" i="1"/>
  <c r="J15" i="1"/>
  <c r="J16" i="1" l="1"/>
  <c r="K12" i="1"/>
  <c r="G16" i="1"/>
  <c r="L16" i="1"/>
  <c r="L15" i="1"/>
  <c r="K15" i="1"/>
  <c r="H26" i="1"/>
  <c r="H27" i="1" s="1"/>
  <c r="I26" i="1"/>
  <c r="I27" i="1" s="1"/>
  <c r="J26" i="1"/>
  <c r="J27" i="1" s="1"/>
  <c r="H23" i="1"/>
  <c r="I23" i="1"/>
  <c r="J23" i="1"/>
  <c r="L23" i="1" s="1"/>
  <c r="G23" i="1"/>
  <c r="K26" i="1" l="1"/>
  <c r="L27" i="1"/>
  <c r="L26" i="1"/>
  <c r="K23" i="1"/>
  <c r="K16" i="1"/>
  <c r="G27" i="1"/>
  <c r="K27" i="1" s="1"/>
  <c r="E65" i="15"/>
  <c r="F65" i="15" s="1"/>
  <c r="D65" i="15"/>
  <c r="C65" i="15"/>
  <c r="D64" i="15"/>
  <c r="D63" i="15" s="1"/>
  <c r="C64" i="15"/>
  <c r="C63" i="15" s="1"/>
  <c r="E61" i="15"/>
  <c r="D61" i="15"/>
  <c r="F61" i="15" s="1"/>
  <c r="C61" i="15"/>
  <c r="E60" i="15"/>
  <c r="F60" i="15" s="1"/>
  <c r="D60" i="15"/>
  <c r="D59" i="15" s="1"/>
  <c r="D58" i="15" s="1"/>
  <c r="D8" i="15" s="1"/>
  <c r="C60" i="15"/>
  <c r="C59" i="15" s="1"/>
  <c r="C58" i="15" s="1"/>
  <c r="C8" i="15" s="1"/>
  <c r="E59" i="15"/>
  <c r="E58" i="15" s="1"/>
  <c r="E55" i="15"/>
  <c r="F55" i="15" s="1"/>
  <c r="D55" i="15"/>
  <c r="D54" i="15" s="1"/>
  <c r="D53" i="15" s="1"/>
  <c r="C55" i="15"/>
  <c r="C54" i="15" s="1"/>
  <c r="C53" i="15" s="1"/>
  <c r="E54" i="15"/>
  <c r="E53" i="15" s="1"/>
  <c r="F53" i="15" s="1"/>
  <c r="F51" i="15"/>
  <c r="E51" i="15"/>
  <c r="D51" i="15"/>
  <c r="C51" i="15"/>
  <c r="E50" i="15"/>
  <c r="F50" i="15" s="1"/>
  <c r="D50" i="15"/>
  <c r="C50" i="15"/>
  <c r="E44" i="15"/>
  <c r="F44" i="15" s="1"/>
  <c r="D44" i="15"/>
  <c r="C44" i="15"/>
  <c r="F42" i="15"/>
  <c r="E42" i="15"/>
  <c r="D42" i="15"/>
  <c r="C42" i="15"/>
  <c r="E32" i="15"/>
  <c r="E21" i="15" s="1"/>
  <c r="F21" i="15" s="1"/>
  <c r="D32" i="15"/>
  <c r="D21" i="15" s="1"/>
  <c r="C32" i="15"/>
  <c r="C21" i="15" s="1"/>
  <c r="E27" i="15"/>
  <c r="F27" i="15" s="1"/>
  <c r="D27" i="15"/>
  <c r="C27" i="15"/>
  <c r="F22" i="15"/>
  <c r="E22" i="15"/>
  <c r="D22" i="15"/>
  <c r="C22" i="15"/>
  <c r="E19" i="15"/>
  <c r="F19" i="15" s="1"/>
  <c r="D19" i="15"/>
  <c r="C19" i="15"/>
  <c r="F17" i="15"/>
  <c r="E17" i="15"/>
  <c r="D17" i="15"/>
  <c r="C17" i="15"/>
  <c r="E14" i="15"/>
  <c r="E13" i="15" s="1"/>
  <c r="D14" i="15"/>
  <c r="D13" i="15" s="1"/>
  <c r="D12" i="15" s="1"/>
  <c r="D11" i="15" s="1"/>
  <c r="D7" i="15" s="1"/>
  <c r="C14" i="15"/>
  <c r="C13" i="15" s="1"/>
  <c r="C12" i="15" s="1"/>
  <c r="C11" i="15" s="1"/>
  <c r="C7" i="15" s="1"/>
  <c r="H8" i="8"/>
  <c r="G8" i="8"/>
  <c r="F7" i="8"/>
  <c r="H7" i="8" s="1"/>
  <c r="E7" i="8"/>
  <c r="D7" i="8"/>
  <c r="C7" i="8"/>
  <c r="E6" i="8"/>
  <c r="D6" i="8"/>
  <c r="C6" i="8"/>
  <c r="H15" i="5"/>
  <c r="G15" i="5"/>
  <c r="F14" i="5"/>
  <c r="H14" i="5" s="1"/>
  <c r="E14" i="5"/>
  <c r="D14" i="5"/>
  <c r="C14" i="5"/>
  <c r="H13" i="5"/>
  <c r="G13" i="5"/>
  <c r="F12" i="5"/>
  <c r="F11" i="5" s="1"/>
  <c r="E12" i="5"/>
  <c r="E11" i="5" s="1"/>
  <c r="D12" i="5"/>
  <c r="D11" i="5" s="1"/>
  <c r="C12" i="5"/>
  <c r="C11" i="5" s="1"/>
  <c r="G11" i="5" s="1"/>
  <c r="H10" i="5"/>
  <c r="G10" i="5"/>
  <c r="F9" i="5"/>
  <c r="G9" i="5" s="1"/>
  <c r="E9" i="5"/>
  <c r="D9" i="5"/>
  <c r="C9" i="5"/>
  <c r="C6" i="5" s="1"/>
  <c r="H8" i="5"/>
  <c r="G8" i="5"/>
  <c r="F7" i="5"/>
  <c r="H7" i="5" s="1"/>
  <c r="E7" i="5"/>
  <c r="D7" i="5"/>
  <c r="C7" i="5"/>
  <c r="E6" i="5"/>
  <c r="L65" i="3"/>
  <c r="K65" i="3"/>
  <c r="J64" i="3"/>
  <c r="K64" i="3" s="1"/>
  <c r="I64" i="3"/>
  <c r="L64" i="3" s="1"/>
  <c r="H64" i="3"/>
  <c r="G64" i="3"/>
  <c r="J63" i="3"/>
  <c r="L63" i="3" s="1"/>
  <c r="I63" i="3"/>
  <c r="H63" i="3"/>
  <c r="G63" i="3"/>
  <c r="K63" i="3" s="1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J55" i="3"/>
  <c r="L55" i="3" s="1"/>
  <c r="I55" i="3"/>
  <c r="H55" i="3"/>
  <c r="G55" i="3"/>
  <c r="K55" i="3" s="1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H45" i="3"/>
  <c r="G45" i="3"/>
  <c r="L43" i="3"/>
  <c r="K43" i="3"/>
  <c r="L42" i="3"/>
  <c r="K42" i="3"/>
  <c r="L41" i="3"/>
  <c r="K41" i="3"/>
  <c r="L40" i="3"/>
  <c r="K40" i="3"/>
  <c r="J39" i="3"/>
  <c r="L39" i="3" s="1"/>
  <c r="I39" i="3"/>
  <c r="H39" i="3"/>
  <c r="L38" i="3"/>
  <c r="K38" i="3"/>
  <c r="L37" i="3"/>
  <c r="K37" i="3"/>
  <c r="L36" i="3"/>
  <c r="K36" i="3"/>
  <c r="L35" i="3"/>
  <c r="K35" i="3"/>
  <c r="J34" i="3"/>
  <c r="J33" i="3" s="1"/>
  <c r="I34" i="3"/>
  <c r="I33" i="3" s="1"/>
  <c r="H34" i="3"/>
  <c r="H33" i="3" s="1"/>
  <c r="G34" i="3"/>
  <c r="L32" i="3"/>
  <c r="K32" i="3"/>
  <c r="J31" i="3"/>
  <c r="K31" i="3" s="1"/>
  <c r="I31" i="3"/>
  <c r="H31" i="3"/>
  <c r="H25" i="3" s="1"/>
  <c r="G31" i="3"/>
  <c r="L30" i="3"/>
  <c r="K30" i="3"/>
  <c r="J29" i="3"/>
  <c r="L29" i="3" s="1"/>
  <c r="I29" i="3"/>
  <c r="I25" i="3" s="1"/>
  <c r="I24" i="3" s="1"/>
  <c r="I23" i="3" s="1"/>
  <c r="H29" i="3"/>
  <c r="G29" i="3"/>
  <c r="K29" i="3" s="1"/>
  <c r="L28" i="3"/>
  <c r="K28" i="3"/>
  <c r="L27" i="3"/>
  <c r="K27" i="3"/>
  <c r="L26" i="3"/>
  <c r="J26" i="3"/>
  <c r="J25" i="3" s="1"/>
  <c r="I26" i="3"/>
  <c r="H26" i="3"/>
  <c r="G26" i="3"/>
  <c r="L18" i="3"/>
  <c r="K18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J12" i="3" s="1"/>
  <c r="I13" i="3"/>
  <c r="I12" i="3" s="1"/>
  <c r="H13" i="3"/>
  <c r="H12" i="3" s="1"/>
  <c r="G13" i="3"/>
  <c r="G12" i="3" s="1"/>
  <c r="E64" i="15" l="1"/>
  <c r="E63" i="15" s="1"/>
  <c r="F63" i="15" s="1"/>
  <c r="F6" i="5"/>
  <c r="H6" i="5" s="1"/>
  <c r="F13" i="15"/>
  <c r="E12" i="15"/>
  <c r="E8" i="15"/>
  <c r="F8" i="15" s="1"/>
  <c r="F58" i="15"/>
  <c r="H24" i="3"/>
  <c r="H23" i="3" s="1"/>
  <c r="L33" i="3"/>
  <c r="L25" i="3"/>
  <c r="J24" i="3"/>
  <c r="L15" i="3"/>
  <c r="H11" i="5"/>
  <c r="L16" i="3"/>
  <c r="F32" i="15"/>
  <c r="G6" i="8"/>
  <c r="F64" i="15"/>
  <c r="L13" i="3"/>
  <c r="L31" i="3"/>
  <c r="L34" i="3"/>
  <c r="D6" i="5"/>
  <c r="H9" i="5"/>
  <c r="G12" i="5"/>
  <c r="F59" i="15"/>
  <c r="F14" i="15"/>
  <c r="H12" i="5"/>
  <c r="F6" i="8"/>
  <c r="H6" i="8" s="1"/>
  <c r="G7" i="5"/>
  <c r="F54" i="15"/>
  <c r="K13" i="3"/>
  <c r="K34" i="3"/>
  <c r="G14" i="5"/>
  <c r="G7" i="8"/>
  <c r="I11" i="3"/>
  <c r="I10" i="3" s="1"/>
  <c r="K15" i="3"/>
  <c r="H11" i="3"/>
  <c r="H10" i="3" s="1"/>
  <c r="K16" i="3"/>
  <c r="G11" i="3"/>
  <c r="G10" i="3" s="1"/>
  <c r="G33" i="3"/>
  <c r="K33" i="3" s="1"/>
  <c r="K45" i="3"/>
  <c r="J11" i="3"/>
  <c r="L12" i="3"/>
  <c r="K12" i="3"/>
  <c r="K39" i="3"/>
  <c r="G25" i="3"/>
  <c r="G24" i="3" s="1"/>
  <c r="K26" i="3"/>
  <c r="G6" i="5" l="1"/>
  <c r="E11" i="15"/>
  <c r="F12" i="15"/>
  <c r="J23" i="3"/>
  <c r="L23" i="3" s="1"/>
  <c r="L24" i="3"/>
  <c r="K11" i="3"/>
  <c r="L11" i="3"/>
  <c r="J10" i="3"/>
  <c r="K25" i="3"/>
  <c r="G23" i="3"/>
  <c r="K23" i="3" s="1"/>
  <c r="K24" i="3"/>
  <c r="F11" i="15" l="1"/>
  <c r="E7" i="15"/>
  <c r="F7" i="15" s="1"/>
  <c r="L10" i="3"/>
  <c r="K10" i="3"/>
</calcChain>
</file>

<file path=xl/sharedStrings.xml><?xml version="1.0" encoding="utf-8"?>
<sst xmlns="http://schemas.openxmlformats.org/spreadsheetml/2006/main" count="349" uniqueCount="170">
  <si>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</si>
  <si>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</si>
  <si>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</si>
  <si>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</si>
  <si>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</si>
  <si>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</si>
  <si>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</si>
  <si>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</si>
  <si>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</si>
  <si>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</si>
  <si>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</si>
  <si>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</si>
  <si>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</si>
  <si>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</si>
  <si>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</si>
  <si>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</si>
  <si>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</si>
  <si>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</si>
  <si>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</si>
  <si>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</si>
  <si>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</si>
  <si>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</si>
  <si>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</si>
  <si>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</si>
  <si>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</si>
  <si>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</si>
  <si>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</si>
  <si>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</si>
  <si>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</si>
  <si>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</si>
  <si>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</si>
  <si>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</si>
  <si>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</si>
  <si>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</si>
  <si>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</si>
  <si>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</si>
  <si>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</si>
  <si>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</si>
  <si>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</si>
  <si>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</si>
  <si>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</si>
  <si>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</si>
  <si>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</si>
  <si>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</si>
  <si>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</si>
  <si>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</si>
  <si>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</si>
  <si>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</si>
  <si>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</si>
  <si>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</si>
  <si>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</si>
  <si>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</si>
  <si>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</si>
  <si>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</si>
  <si>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</si>
  <si>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</si>
  <si>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</si>
  <si>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</si>
  <si>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</si>
  <si>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</si>
  <si>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</si>
  <si>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</si>
  <si>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</si>
  <si>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</si>
  <si>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</si>
  <si>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</si>
  <si>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</si>
  <si>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</si>
  <si>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</si>
  <si>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</si>
  <si>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</si>
  <si>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</si>
  <si>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</si>
  <si>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</si>
  <si>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</si>
  <si>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</si>
  <si>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</si>
  <si>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</si>
  <si>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</si>
  <si>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</si>
  <si>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</si>
  <si>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</si>
  <si>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</si>
  <si>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</si>
  <si>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</si>
  <si>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</si>
  <si>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</si>
  <si>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</si>
  <si>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</si>
  <si>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</si>
  <si>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</si>
  <si>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</si>
  <si>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</si>
  <si>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</si>
  <si>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</si>
  <si>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</si>
  <si>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</si>
  <si>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</si>
  <si>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</si>
  <si>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</si>
  <si>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</si>
  <si>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</si>
  <si>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</si>
  <si>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</si>
  <si>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</si>
  <si>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</si>
  <si>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</si>
  <si>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</si>
  <si>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</si>
  <si>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</si>
  <si>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</si>
  <si>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</si>
  <si>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</si>
  <si>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</si>
  <si>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</si>
  <si>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</si>
  <si>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</si>
  <si>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</si>
  <si>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</si>
  <si>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</si>
  <si>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</si>
  <si>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</si>
  <si>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</si>
  <si>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</si>
  <si>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</si>
  <si>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</si>
  <si>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</si>
  <si>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</si>
  <si>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</si>
  <si>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</si>
  <si>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</si>
  <si>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</si>
  <si>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</si>
  <si>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</si>
  <si>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</si>
  <si>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</si>
  <si>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</si>
  <si>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</si>
  <si>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</si>
  <si>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</si>
  <si>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</si>
  <si>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</si>
  <si>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</si>
  <si>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</si>
  <si>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</si>
  <si>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</si>
  <si>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</si>
  <si>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</si>
  <si>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</si>
  <si>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</si>
  <si>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</si>
  <si>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</si>
  <si>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</si>
  <si>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</si>
  <si>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</si>
  <si>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</si>
  <si>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</si>
  <si>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134 - VUKOVAR OPĆINSKO DRŽAVNO ODVJETNIŠTVO</t>
  </si>
  <si>
    <t>85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</si>
  <si>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</si>
  <si>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</si>
  <si>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</si>
  <si>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</si>
  <si>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</si>
  <si>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</si>
  <si>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</si>
  <si>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</si>
  <si>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SLUŽBENA, RADNA I ZAŠTITNA ODJEĆA I OBUĆA</t>
  </si>
  <si>
    <t>4956 Općinsko državno odvjetništvo u Vukovaru</t>
  </si>
  <si>
    <t>2812 Djelovanje državnih odvjetništava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</si>
</sst>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20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32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6" t="s">
        <v>3</v>
      </c>
      <c r="C8" s="106"/>
      <c r="D8" s="106"/>
      <c r="E8" s="106"/>
      <c r="F8" s="106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7.100000000000001" customHeight="1" x14ac:dyDescent="0.25">
      <c r="B10" s="102" t="s">
        <v>8</v>
      </c>
      <c r="C10" s="103"/>
      <c r="D10" s="103"/>
      <c r="E10" s="103"/>
      <c r="F10" s="104"/>
      <c r="G10" s="85">
        <v>679314.6100000001</v>
      </c>
      <c r="H10" s="86">
        <v>774535.9</v>
      </c>
      <c r="I10" s="86">
        <v>772617</v>
      </c>
      <c r="J10" s="86">
        <v>771983.32</v>
      </c>
      <c r="K10" s="86"/>
      <c r="L10" s="86"/>
    </row>
    <row r="11" spans="2:13" ht="17.100000000000001" customHeight="1" x14ac:dyDescent="0.25">
      <c r="B11" s="105" t="s">
        <v>7</v>
      </c>
      <c r="C11" s="104"/>
      <c r="D11" s="104"/>
      <c r="E11" s="104"/>
      <c r="F11" s="104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7.100000000000001" customHeight="1" x14ac:dyDescent="0.25">
      <c r="B12" s="99" t="s">
        <v>0</v>
      </c>
      <c r="C12" s="100"/>
      <c r="D12" s="100"/>
      <c r="E12" s="100"/>
      <c r="F12" s="101"/>
      <c r="G12" s="87">
        <f>G10+G11</f>
        <v>679314.6100000001</v>
      </c>
      <c r="H12" s="87">
        <f t="shared" ref="H12:J12" si="0">H10+H11</f>
        <v>774535.9</v>
      </c>
      <c r="I12" s="87">
        <f t="shared" si="0"/>
        <v>772617</v>
      </c>
      <c r="J12" s="87">
        <f t="shared" si="0"/>
        <v>771983.32</v>
      </c>
      <c r="K12" s="88">
        <f>J12/G12*100</f>
        <v>113.64150110064611</v>
      </c>
      <c r="L12" s="88">
        <f>J12/I12*100</f>
        <v>99.917982648582665</v>
      </c>
    </row>
    <row r="13" spans="2:13" ht="17.100000000000001" customHeight="1" x14ac:dyDescent="0.25">
      <c r="B13" s="111" t="s">
        <v>9</v>
      </c>
      <c r="C13" s="103"/>
      <c r="D13" s="103"/>
      <c r="E13" s="103"/>
      <c r="F13" s="103"/>
      <c r="G13" s="89">
        <v>679337.77</v>
      </c>
      <c r="H13" s="86">
        <v>774535.9</v>
      </c>
      <c r="I13" s="86">
        <v>772617</v>
      </c>
      <c r="J13" s="86">
        <v>771996.19</v>
      </c>
      <c r="K13" s="86"/>
      <c r="L13" s="86"/>
    </row>
    <row r="14" spans="2:13" ht="17.100000000000001" customHeight="1" x14ac:dyDescent="0.25">
      <c r="B14" s="105" t="s">
        <v>10</v>
      </c>
      <c r="C14" s="104"/>
      <c r="D14" s="104"/>
      <c r="E14" s="104"/>
      <c r="F14" s="104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ht="17.100000000000001" customHeight="1" x14ac:dyDescent="0.25">
      <c r="B15" s="14" t="s">
        <v>1</v>
      </c>
      <c r="C15" s="15"/>
      <c r="D15" s="15"/>
      <c r="E15" s="15"/>
      <c r="F15" s="15"/>
      <c r="G15" s="87">
        <f>G13+G14</f>
        <v>679337.77</v>
      </c>
      <c r="H15" s="87">
        <f t="shared" ref="H15:J15" si="1">H13+H14</f>
        <v>774535.9</v>
      </c>
      <c r="I15" s="87">
        <f t="shared" si="1"/>
        <v>772617</v>
      </c>
      <c r="J15" s="87">
        <f t="shared" si="1"/>
        <v>771996.19</v>
      </c>
      <c r="K15" s="88">
        <f>J15/G15*100</f>
        <v>113.63952132383275</v>
      </c>
      <c r="L15" s="88">
        <f>J15/I15*100</f>
        <v>99.91964841570919</v>
      </c>
    </row>
    <row r="16" spans="2:13" ht="17.100000000000001" customHeight="1" x14ac:dyDescent="0.25">
      <c r="B16" s="110" t="s">
        <v>2</v>
      </c>
      <c r="C16" s="100"/>
      <c r="D16" s="100"/>
      <c r="E16" s="100"/>
      <c r="F16" s="100"/>
      <c r="G16" s="90">
        <f>G12-G15</f>
        <v>-23.159999999916181</v>
      </c>
      <c r="H16" s="90">
        <f t="shared" ref="H16:J16" si="2">H12-H15</f>
        <v>0</v>
      </c>
      <c r="I16" s="90">
        <f t="shared" si="2"/>
        <v>0</v>
      </c>
      <c r="J16" s="90">
        <f t="shared" si="2"/>
        <v>-12.869999999995343</v>
      </c>
      <c r="K16" s="88">
        <f>J16/G16*100</f>
        <v>55.569948186709503</v>
      </c>
      <c r="L16" s="88" t="e">
        <f>J16/I16*100</f>
        <v>#DIV/0!</v>
      </c>
    </row>
    <row r="17" spans="1:49" ht="17.100000000000001" customHeight="1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7.100000000000001" customHeight="1" x14ac:dyDescent="0.25">
      <c r="B18" s="112" t="s">
        <v>29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30" customHeight="1" x14ac:dyDescent="0.25">
      <c r="B19" s="106" t="s">
        <v>3</v>
      </c>
      <c r="C19" s="106"/>
      <c r="D19" s="106"/>
      <c r="E19" s="106"/>
      <c r="F19" s="106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7.100000000000001" customHeight="1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7.100000000000001" customHeight="1" x14ac:dyDescent="0.25">
      <c r="B21" s="102" t="s">
        <v>11</v>
      </c>
      <c r="C21" s="115"/>
      <c r="D21" s="115"/>
      <c r="E21" s="115"/>
      <c r="F21" s="115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7.100000000000001" customHeight="1" x14ac:dyDescent="0.25">
      <c r="B22" s="102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7.100000000000001" customHeight="1" x14ac:dyDescent="0.25">
      <c r="B23" s="116" t="s">
        <v>23</v>
      </c>
      <c r="C23" s="117"/>
      <c r="D23" s="117"/>
      <c r="E23" s="117"/>
      <c r="F23" s="118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7.100000000000001" customHeight="1" x14ac:dyDescent="0.25">
      <c r="A24"/>
      <c r="B24" s="102" t="s">
        <v>5</v>
      </c>
      <c r="C24" s="103"/>
      <c r="D24" s="103"/>
      <c r="E24" s="103"/>
      <c r="F24" s="103"/>
      <c r="G24" s="89">
        <v>36.03</v>
      </c>
      <c r="H24" s="86">
        <v>0</v>
      </c>
      <c r="I24" s="86">
        <v>0</v>
      </c>
      <c r="J24" s="86">
        <v>12.87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7.100000000000001" customHeight="1" x14ac:dyDescent="0.25">
      <c r="A25"/>
      <c r="B25" s="102" t="s">
        <v>28</v>
      </c>
      <c r="C25" s="103"/>
      <c r="D25" s="103"/>
      <c r="E25" s="103"/>
      <c r="F25" s="103"/>
      <c r="G25" s="89">
        <v>-12.87</v>
      </c>
      <c r="H25" s="86">
        <v>0</v>
      </c>
      <c r="I25" s="86">
        <v>0</v>
      </c>
      <c r="J25" s="86">
        <v>0</v>
      </c>
      <c r="K25" s="86">
        <v>0</v>
      </c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7.100000000000001" customHeight="1" x14ac:dyDescent="0.25">
      <c r="A26" s="35"/>
      <c r="B26" s="116" t="s">
        <v>30</v>
      </c>
      <c r="C26" s="117"/>
      <c r="D26" s="117"/>
      <c r="E26" s="117"/>
      <c r="F26" s="118"/>
      <c r="G26" s="94">
        <f>G24+G25</f>
        <v>23.160000000000004</v>
      </c>
      <c r="H26" s="94">
        <f t="shared" ref="H26:J26" si="4">H24+H25</f>
        <v>0</v>
      </c>
      <c r="I26" s="94">
        <f t="shared" si="4"/>
        <v>0</v>
      </c>
      <c r="J26" s="94">
        <f t="shared" si="4"/>
        <v>12.87</v>
      </c>
      <c r="K26" s="93">
        <f>J26/G26*100</f>
        <v>55.569948186528485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ht="17.100000000000001" customHeight="1" x14ac:dyDescent="0.25">
      <c r="B27" s="109" t="s">
        <v>31</v>
      </c>
      <c r="C27" s="109"/>
      <c r="D27" s="109"/>
      <c r="E27" s="109"/>
      <c r="F27" s="109"/>
      <c r="G27" s="94">
        <f>G16+G26</f>
        <v>8.3822726537619019E-11</v>
      </c>
      <c r="H27" s="94">
        <f t="shared" ref="H27:J27" si="5">H16+H26</f>
        <v>0</v>
      </c>
      <c r="I27" s="94">
        <f t="shared" si="5"/>
        <v>0</v>
      </c>
      <c r="J27" s="94">
        <f t="shared" si="5"/>
        <v>4.6558312760680565E-12</v>
      </c>
      <c r="K27" s="93">
        <f>J27/G27*100</f>
        <v>5.5543782317538355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7" t="s">
        <v>39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49" ht="15" customHeight="1" x14ac:dyDescent="0.25">
      <c r="B31" s="97" t="s">
        <v>40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49" ht="15" customHeight="1" x14ac:dyDescent="0.25">
      <c r="B32" s="97" t="s">
        <v>27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ht="36.75" customHeight="1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ht="15" customHeight="1" x14ac:dyDescent="0.25">
      <c r="B34" s="98" t="s">
        <v>41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2:12" x14ac:dyDescent="0.2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6"/>
  <sheetViews>
    <sheetView topLeftCell="A2" zoomScale="90" zoomScaleNormal="90" workbookViewId="0">
      <selection activeCell="G14" sqref="G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679314.6100000001</v>
      </c>
      <c r="H10" s="65">
        <f>H11</f>
        <v>774535.9</v>
      </c>
      <c r="I10" s="65">
        <f>I11</f>
        <v>772617</v>
      </c>
      <c r="J10" s="65">
        <f>J11</f>
        <v>771983.32</v>
      </c>
      <c r="K10" s="69">
        <f t="shared" ref="K10:K18" si="0">(J10*100)/G10</f>
        <v>113.64150110064612</v>
      </c>
      <c r="L10" s="69">
        <f t="shared" ref="L10:L18" si="1">(J10*100)/I10</f>
        <v>99.917982648582679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679314.6100000001</v>
      </c>
      <c r="H11" s="65">
        <f>H12+H15</f>
        <v>774535.9</v>
      </c>
      <c r="I11" s="65">
        <f>I12+I15</f>
        <v>772617</v>
      </c>
      <c r="J11" s="65">
        <f>J12+J15</f>
        <v>771983.32</v>
      </c>
      <c r="K11" s="65">
        <f t="shared" si="0"/>
        <v>113.64150110064612</v>
      </c>
      <c r="L11" s="65">
        <f t="shared" si="1"/>
        <v>99.917982648582679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45.06</v>
      </c>
      <c r="H12" s="65">
        <f t="shared" si="2"/>
        <v>199</v>
      </c>
      <c r="I12" s="65">
        <f t="shared" si="2"/>
        <v>199</v>
      </c>
      <c r="J12" s="65">
        <f t="shared" si="2"/>
        <v>109.22</v>
      </c>
      <c r="K12" s="65">
        <f t="shared" si="0"/>
        <v>242.38792720816687</v>
      </c>
      <c r="L12" s="65">
        <f t="shared" si="1"/>
        <v>54.884422110552762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45.06</v>
      </c>
      <c r="H13" s="65">
        <f t="shared" si="2"/>
        <v>199</v>
      </c>
      <c r="I13" s="65">
        <f t="shared" si="2"/>
        <v>199</v>
      </c>
      <c r="J13" s="65">
        <f t="shared" si="2"/>
        <v>109.22</v>
      </c>
      <c r="K13" s="65">
        <f t="shared" si="0"/>
        <v>242.38792720816687</v>
      </c>
      <c r="L13" s="65">
        <f t="shared" si="1"/>
        <v>54.884422110552762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45.06</v>
      </c>
      <c r="H14" s="66">
        <v>199</v>
      </c>
      <c r="I14" s="66">
        <v>199</v>
      </c>
      <c r="J14" s="66">
        <v>109.22</v>
      </c>
      <c r="K14" s="66">
        <f t="shared" si="0"/>
        <v>242.38792720816687</v>
      </c>
      <c r="L14" s="66">
        <f t="shared" si="1"/>
        <v>54.884422110552762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679269.55</v>
      </c>
      <c r="H15" s="65">
        <f>H16</f>
        <v>774336.9</v>
      </c>
      <c r="I15" s="65">
        <f>I16</f>
        <v>772418</v>
      </c>
      <c r="J15" s="65">
        <f>J16</f>
        <v>771874.1</v>
      </c>
      <c r="K15" s="65">
        <f t="shared" si="0"/>
        <v>113.63296058243741</v>
      </c>
      <c r="L15" s="65">
        <f t="shared" si="1"/>
        <v>99.929584758511581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679269.55</v>
      </c>
      <c r="H16" s="65">
        <f>H17+H18</f>
        <v>774336.9</v>
      </c>
      <c r="I16" s="65">
        <f>I17+I18</f>
        <v>772418</v>
      </c>
      <c r="J16" s="65">
        <f>J17+J18</f>
        <v>771874.1</v>
      </c>
      <c r="K16" s="65">
        <f t="shared" si="0"/>
        <v>113.63296058243741</v>
      </c>
      <c r="L16" s="65">
        <f t="shared" si="1"/>
        <v>99.929584758511581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679269.55</v>
      </c>
      <c r="H17" s="66">
        <v>774336.9</v>
      </c>
      <c r="I17" s="66">
        <v>772418</v>
      </c>
      <c r="J17" s="66">
        <v>771874.1</v>
      </c>
      <c r="K17" s="66">
        <f t="shared" si="0"/>
        <v>113.63296058243741</v>
      </c>
      <c r="L17" s="66">
        <f t="shared" si="1"/>
        <v>99.929584758511581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679337.77</v>
      </c>
      <c r="H23" s="65">
        <f>H24</f>
        <v>774535.9</v>
      </c>
      <c r="I23" s="65">
        <f>I24</f>
        <v>772617</v>
      </c>
      <c r="J23" s="65">
        <f>J24</f>
        <v>771996.19000000006</v>
      </c>
      <c r="K23" s="70">
        <f t="shared" ref="K23:K65" si="3">(J23*100)/G23</f>
        <v>113.63952132383277</v>
      </c>
      <c r="L23" s="70">
        <f t="shared" ref="L23:L65" si="4">(J23*100)/I23</f>
        <v>99.919648415709204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G25+G33+G63</f>
        <v>679337.77</v>
      </c>
      <c r="H24" s="65">
        <f>H25+H33+H63</f>
        <v>774535.9</v>
      </c>
      <c r="I24" s="65">
        <f>I25+I33+I63</f>
        <v>772617</v>
      </c>
      <c r="J24" s="65">
        <f>J25+J33+J63</f>
        <v>771996.19000000006</v>
      </c>
      <c r="K24" s="65">
        <f t="shared" si="3"/>
        <v>113.63952132383277</v>
      </c>
      <c r="L24" s="65">
        <f t="shared" si="4"/>
        <v>99.919648415709204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595156.47999999998</v>
      </c>
      <c r="H25" s="65">
        <f>H26+H29+H31</f>
        <v>664015.9</v>
      </c>
      <c r="I25" s="65">
        <f>I26+I29+I31</f>
        <v>665443</v>
      </c>
      <c r="J25" s="65">
        <f>J26+J29+J31</f>
        <v>664906.29</v>
      </c>
      <c r="K25" s="65">
        <f t="shared" si="3"/>
        <v>111.71957499311777</v>
      </c>
      <c r="L25" s="65">
        <f t="shared" si="4"/>
        <v>99.919345458589234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499260.15999999997</v>
      </c>
      <c r="H26" s="65">
        <f>H27+H28</f>
        <v>560567.9</v>
      </c>
      <c r="I26" s="65">
        <f>I27+I28</f>
        <v>561217</v>
      </c>
      <c r="J26" s="65">
        <f>J27+J28</f>
        <v>560681.61</v>
      </c>
      <c r="K26" s="65">
        <f t="shared" si="3"/>
        <v>112.30249375395786</v>
      </c>
      <c r="L26" s="65">
        <f t="shared" si="4"/>
        <v>99.904601963233475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492740.47</v>
      </c>
      <c r="H27" s="66">
        <v>553604.9</v>
      </c>
      <c r="I27" s="66">
        <v>555000</v>
      </c>
      <c r="J27" s="66">
        <v>554465.11</v>
      </c>
      <c r="K27" s="66">
        <f t="shared" si="3"/>
        <v>112.52680543978862</v>
      </c>
      <c r="L27" s="66">
        <f t="shared" si="4"/>
        <v>99.903623423423426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6519.69</v>
      </c>
      <c r="H28" s="66">
        <v>6963</v>
      </c>
      <c r="I28" s="66">
        <v>6217</v>
      </c>
      <c r="J28" s="66">
        <v>6216.5</v>
      </c>
      <c r="K28" s="66">
        <f t="shared" si="3"/>
        <v>95.349625519004746</v>
      </c>
      <c r="L28" s="66">
        <f t="shared" si="4"/>
        <v>99.99195753578897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13518.4</v>
      </c>
      <c r="H29" s="65">
        <f>H30</f>
        <v>11812</v>
      </c>
      <c r="I29" s="65">
        <f>I30</f>
        <v>11713</v>
      </c>
      <c r="J29" s="65">
        <f>J30</f>
        <v>11712.18</v>
      </c>
      <c r="K29" s="65">
        <f t="shared" si="3"/>
        <v>86.638803408687423</v>
      </c>
      <c r="L29" s="65">
        <f t="shared" si="4"/>
        <v>99.992999231622989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13518.4</v>
      </c>
      <c r="H30" s="66">
        <v>11812</v>
      </c>
      <c r="I30" s="66">
        <v>11713</v>
      </c>
      <c r="J30" s="66">
        <v>11712.18</v>
      </c>
      <c r="K30" s="66">
        <f t="shared" si="3"/>
        <v>86.638803408687423</v>
      </c>
      <c r="L30" s="66">
        <f t="shared" si="4"/>
        <v>99.992999231622989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</f>
        <v>82377.919999999998</v>
      </c>
      <c r="H31" s="65">
        <f>H32</f>
        <v>91636</v>
      </c>
      <c r="I31" s="65">
        <f>I32</f>
        <v>92513</v>
      </c>
      <c r="J31" s="65">
        <f>J32</f>
        <v>92512.5</v>
      </c>
      <c r="K31" s="65">
        <f t="shared" si="3"/>
        <v>112.30254417688623</v>
      </c>
      <c r="L31" s="65">
        <f t="shared" si="4"/>
        <v>99.999459535416648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82377.919999999998</v>
      </c>
      <c r="H32" s="66">
        <v>91636</v>
      </c>
      <c r="I32" s="66">
        <v>92513</v>
      </c>
      <c r="J32" s="66">
        <v>92512.5</v>
      </c>
      <c r="K32" s="66">
        <f t="shared" si="3"/>
        <v>112.30254417688623</v>
      </c>
      <c r="L32" s="66">
        <f t="shared" si="4"/>
        <v>99.999459535416648</v>
      </c>
    </row>
    <row r="33" spans="2:12" x14ac:dyDescent="0.25">
      <c r="B33" s="65"/>
      <c r="C33" s="65" t="s">
        <v>88</v>
      </c>
      <c r="D33" s="65"/>
      <c r="E33" s="65"/>
      <c r="F33" s="65" t="s">
        <v>89</v>
      </c>
      <c r="G33" s="65">
        <f>G34+G39+G45+G55+G57</f>
        <v>84075.11</v>
      </c>
      <c r="H33" s="65">
        <f>H34+H39+H45+H55+H57</f>
        <v>110387</v>
      </c>
      <c r="I33" s="65">
        <f>I34+I39+I45+I55+I57</f>
        <v>106927</v>
      </c>
      <c r="J33" s="65">
        <f>J34+J39+J45+J55+J57</f>
        <v>106842.90000000001</v>
      </c>
      <c r="K33" s="65">
        <f t="shared" si="3"/>
        <v>127.08029760531981</v>
      </c>
      <c r="L33" s="65">
        <f t="shared" si="4"/>
        <v>99.92134820952613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G35+G36+G37+G38</f>
        <v>31740.170000000002</v>
      </c>
      <c r="H34" s="65">
        <f>H35+H36+H37+H38</f>
        <v>35492</v>
      </c>
      <c r="I34" s="65">
        <f>I35+I36+I37+I38</f>
        <v>35089</v>
      </c>
      <c r="J34" s="65">
        <f>J35+J36+J37+J38</f>
        <v>35087.31</v>
      </c>
      <c r="K34" s="65">
        <f t="shared" si="3"/>
        <v>110.54543816242949</v>
      </c>
      <c r="L34" s="65">
        <f t="shared" si="4"/>
        <v>99.995183675795829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2674.63</v>
      </c>
      <c r="H35" s="66">
        <v>3252</v>
      </c>
      <c r="I35" s="66">
        <v>2814</v>
      </c>
      <c r="J35" s="66">
        <v>2813.15</v>
      </c>
      <c r="K35" s="66">
        <f t="shared" si="3"/>
        <v>105.17903410939083</v>
      </c>
      <c r="L35" s="66">
        <f t="shared" si="4"/>
        <v>99.969793887704341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29065.54</v>
      </c>
      <c r="H36" s="66">
        <v>30526</v>
      </c>
      <c r="I36" s="66">
        <v>30889</v>
      </c>
      <c r="J36" s="66">
        <v>30888.28</v>
      </c>
      <c r="K36" s="66">
        <f t="shared" si="3"/>
        <v>106.27113757391055</v>
      </c>
      <c r="L36" s="66">
        <f t="shared" si="4"/>
        <v>99.997669073132826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0</v>
      </c>
      <c r="H37" s="66">
        <v>1449</v>
      </c>
      <c r="I37" s="66">
        <v>1386</v>
      </c>
      <c r="J37" s="66">
        <v>1385.88</v>
      </c>
      <c r="K37" s="66" t="e">
        <f t="shared" si="3"/>
        <v>#DIV/0!</v>
      </c>
      <c r="L37" s="66">
        <f t="shared" si="4"/>
        <v>99.991341991341997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0</v>
      </c>
      <c r="H38" s="66">
        <v>265</v>
      </c>
      <c r="I38" s="66">
        <v>0</v>
      </c>
      <c r="J38" s="66">
        <v>0</v>
      </c>
      <c r="K38" s="66" t="e">
        <f t="shared" si="3"/>
        <v>#DIV/0!</v>
      </c>
      <c r="L38" s="66" t="e">
        <f t="shared" si="4"/>
        <v>#DIV/0!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G40+G41+G42+G43+G44</f>
        <v>9400.0199999999986</v>
      </c>
      <c r="H39" s="65">
        <f>H40+H41+H42+H43</f>
        <v>10251</v>
      </c>
      <c r="I39" s="65">
        <f>I40+I41+I42+I43</f>
        <v>9690</v>
      </c>
      <c r="J39" s="65">
        <f>J40+J41+J42+J43</f>
        <v>9611.7200000000012</v>
      </c>
      <c r="K39" s="65">
        <f t="shared" si="3"/>
        <v>102.25212286782372</v>
      </c>
      <c r="L39" s="65">
        <f t="shared" si="4"/>
        <v>99.192156862745108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7406.87</v>
      </c>
      <c r="H40" s="66">
        <v>8030</v>
      </c>
      <c r="I40" s="66">
        <v>8030</v>
      </c>
      <c r="J40" s="66">
        <v>7953.09</v>
      </c>
      <c r="K40" s="66">
        <f t="shared" si="3"/>
        <v>107.37450502033923</v>
      </c>
      <c r="L40" s="66">
        <f t="shared" si="4"/>
        <v>99.042216687422169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1669.35</v>
      </c>
      <c r="H41" s="66">
        <v>1858</v>
      </c>
      <c r="I41" s="66">
        <v>1364</v>
      </c>
      <c r="J41" s="66">
        <v>1363.93</v>
      </c>
      <c r="K41" s="66">
        <f t="shared" si="3"/>
        <v>81.704256147602365</v>
      </c>
      <c r="L41" s="66">
        <f t="shared" si="4"/>
        <v>99.994868035190621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191.9</v>
      </c>
      <c r="H42" s="66">
        <v>265</v>
      </c>
      <c r="I42" s="66">
        <v>248</v>
      </c>
      <c r="J42" s="66">
        <v>247.51</v>
      </c>
      <c r="K42" s="66">
        <f t="shared" si="3"/>
        <v>128.97863470557581</v>
      </c>
      <c r="L42" s="66">
        <f t="shared" si="4"/>
        <v>99.802419354838705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0</v>
      </c>
      <c r="H43" s="66">
        <v>98</v>
      </c>
      <c r="I43" s="66">
        <v>48</v>
      </c>
      <c r="J43" s="66">
        <v>47.19</v>
      </c>
      <c r="K43" s="66" t="e">
        <f t="shared" si="3"/>
        <v>#DIV/0!</v>
      </c>
      <c r="L43" s="66">
        <f t="shared" si="4"/>
        <v>98.3125</v>
      </c>
    </row>
    <row r="44" spans="2:12" x14ac:dyDescent="0.25">
      <c r="B44" s="66"/>
      <c r="C44" s="66"/>
      <c r="D44" s="66"/>
      <c r="E44" s="95">
        <v>3227</v>
      </c>
      <c r="F44" s="66" t="s">
        <v>167</v>
      </c>
      <c r="G44" s="66">
        <v>131.9</v>
      </c>
      <c r="H44" s="66"/>
      <c r="I44" s="66"/>
      <c r="J44" s="66"/>
      <c r="K44" s="66"/>
      <c r="L44" s="66"/>
    </row>
    <row r="45" spans="2:12" x14ac:dyDescent="0.25">
      <c r="B45" s="65"/>
      <c r="C45" s="65"/>
      <c r="D45" s="65" t="s">
        <v>110</v>
      </c>
      <c r="E45" s="65"/>
      <c r="F45" s="65" t="s">
        <v>111</v>
      </c>
      <c r="G45" s="65">
        <f>G46+G47+G48+G49+G50+G51+G52+G53+G54</f>
        <v>41744.270000000004</v>
      </c>
      <c r="H45" s="65">
        <f>H46+H47+H48+H49+H50+H51+H52+H53+H54</f>
        <v>63296</v>
      </c>
      <c r="I45" s="65">
        <f>I46+I47+I48+I49+I50+I51+I52+I53+I54</f>
        <v>61418</v>
      </c>
      <c r="J45" s="65">
        <f>J46+J47+J48+J49+J50+J51+J52+J53+J54</f>
        <v>61414.79</v>
      </c>
      <c r="K45" s="65">
        <f t="shared" si="3"/>
        <v>147.12148517628884</v>
      </c>
      <c r="L45" s="65">
        <f t="shared" si="4"/>
        <v>99.994773519163758</v>
      </c>
    </row>
    <row r="46" spans="2:12" x14ac:dyDescent="0.25">
      <c r="B46" s="66"/>
      <c r="C46" s="66"/>
      <c r="D46" s="66"/>
      <c r="E46" s="66" t="s">
        <v>112</v>
      </c>
      <c r="F46" s="66" t="s">
        <v>113</v>
      </c>
      <c r="G46" s="66">
        <v>7372.53</v>
      </c>
      <c r="H46" s="66">
        <v>9158</v>
      </c>
      <c r="I46" s="66">
        <v>8151</v>
      </c>
      <c r="J46" s="66">
        <v>8150.42</v>
      </c>
      <c r="K46" s="66">
        <f t="shared" si="3"/>
        <v>110.55119477302907</v>
      </c>
      <c r="L46" s="66">
        <f t="shared" si="4"/>
        <v>99.99288430867378</v>
      </c>
    </row>
    <row r="47" spans="2:12" x14ac:dyDescent="0.25">
      <c r="B47" s="66"/>
      <c r="C47" s="66"/>
      <c r="D47" s="66"/>
      <c r="E47" s="66" t="s">
        <v>114</v>
      </c>
      <c r="F47" s="66" t="s">
        <v>115</v>
      </c>
      <c r="G47" s="66">
        <v>2465.5300000000002</v>
      </c>
      <c r="H47" s="66">
        <v>2522</v>
      </c>
      <c r="I47" s="66">
        <v>2447</v>
      </c>
      <c r="J47" s="66">
        <v>2446.1</v>
      </c>
      <c r="K47" s="66">
        <f t="shared" si="3"/>
        <v>99.211934148033066</v>
      </c>
      <c r="L47" s="66">
        <f t="shared" si="4"/>
        <v>99.963220269718022</v>
      </c>
    </row>
    <row r="48" spans="2:12" x14ac:dyDescent="0.25">
      <c r="B48" s="66"/>
      <c r="C48" s="66"/>
      <c r="D48" s="66"/>
      <c r="E48" s="66" t="s">
        <v>116</v>
      </c>
      <c r="F48" s="66" t="s">
        <v>117</v>
      </c>
      <c r="G48" s="66">
        <v>1830.17</v>
      </c>
      <c r="H48" s="66">
        <v>1460</v>
      </c>
      <c r="I48" s="66">
        <v>1776</v>
      </c>
      <c r="J48" s="66">
        <v>1775.86</v>
      </c>
      <c r="K48" s="66">
        <f t="shared" si="3"/>
        <v>97.032516105061276</v>
      </c>
      <c r="L48" s="66">
        <f t="shared" si="4"/>
        <v>99.992117117117118</v>
      </c>
    </row>
    <row r="49" spans="2:12" x14ac:dyDescent="0.25">
      <c r="B49" s="66"/>
      <c r="C49" s="66"/>
      <c r="D49" s="66"/>
      <c r="E49" s="66" t="s">
        <v>118</v>
      </c>
      <c r="F49" s="66" t="s">
        <v>119</v>
      </c>
      <c r="G49" s="66">
        <v>0</v>
      </c>
      <c r="H49" s="66">
        <v>133</v>
      </c>
      <c r="I49" s="66">
        <v>0</v>
      </c>
      <c r="J49" s="66">
        <v>0</v>
      </c>
      <c r="K49" s="66" t="e">
        <f t="shared" si="3"/>
        <v>#DIV/0!</v>
      </c>
      <c r="L49" s="66" t="e">
        <f t="shared" si="4"/>
        <v>#DIV/0!</v>
      </c>
    </row>
    <row r="50" spans="2:12" x14ac:dyDescent="0.25">
      <c r="B50" s="66"/>
      <c r="C50" s="66"/>
      <c r="D50" s="66"/>
      <c r="E50" s="66" t="s">
        <v>120</v>
      </c>
      <c r="F50" s="66" t="s">
        <v>121</v>
      </c>
      <c r="G50" s="66">
        <v>1554.44</v>
      </c>
      <c r="H50" s="66">
        <v>1858</v>
      </c>
      <c r="I50" s="66">
        <v>1803</v>
      </c>
      <c r="J50" s="66">
        <v>1802.85</v>
      </c>
      <c r="K50" s="66">
        <f t="shared" si="3"/>
        <v>115.98067471243662</v>
      </c>
      <c r="L50" s="66">
        <f t="shared" si="4"/>
        <v>99.991680532445926</v>
      </c>
    </row>
    <row r="51" spans="2:12" x14ac:dyDescent="0.25">
      <c r="B51" s="66"/>
      <c r="C51" s="66"/>
      <c r="D51" s="66"/>
      <c r="E51" s="66" t="s">
        <v>122</v>
      </c>
      <c r="F51" s="66" t="s">
        <v>123</v>
      </c>
      <c r="G51" s="66">
        <v>111.75</v>
      </c>
      <c r="H51" s="66">
        <v>2240</v>
      </c>
      <c r="I51" s="66">
        <v>2240</v>
      </c>
      <c r="J51" s="66">
        <v>2240</v>
      </c>
      <c r="K51" s="66">
        <f t="shared" si="3"/>
        <v>2004.4742729306488</v>
      </c>
      <c r="L51" s="66">
        <f t="shared" si="4"/>
        <v>100</v>
      </c>
    </row>
    <row r="52" spans="2:12" x14ac:dyDescent="0.25">
      <c r="B52" s="66"/>
      <c r="C52" s="66"/>
      <c r="D52" s="66"/>
      <c r="E52" s="66" t="s">
        <v>124</v>
      </c>
      <c r="F52" s="66" t="s">
        <v>125</v>
      </c>
      <c r="G52" s="66">
        <v>28232.33</v>
      </c>
      <c r="H52" s="66">
        <v>45624</v>
      </c>
      <c r="I52" s="66">
        <v>44813</v>
      </c>
      <c r="J52" s="66">
        <v>44812.58</v>
      </c>
      <c r="K52" s="66">
        <f t="shared" si="3"/>
        <v>158.7278839543176</v>
      </c>
      <c r="L52" s="66">
        <f t="shared" si="4"/>
        <v>99.999062771963494</v>
      </c>
    </row>
    <row r="53" spans="2:12" x14ac:dyDescent="0.25">
      <c r="B53" s="66"/>
      <c r="C53" s="66"/>
      <c r="D53" s="66"/>
      <c r="E53" s="66" t="s">
        <v>126</v>
      </c>
      <c r="F53" s="66" t="s">
        <v>127</v>
      </c>
      <c r="G53" s="66">
        <v>19.91</v>
      </c>
      <c r="H53" s="66">
        <v>133</v>
      </c>
      <c r="I53" s="66">
        <v>20</v>
      </c>
      <c r="J53" s="66">
        <v>19.920000000000002</v>
      </c>
      <c r="K53" s="66">
        <f t="shared" si="3"/>
        <v>100.05022601707685</v>
      </c>
      <c r="L53" s="66">
        <f t="shared" si="4"/>
        <v>99.600000000000009</v>
      </c>
    </row>
    <row r="54" spans="2:12" x14ac:dyDescent="0.25">
      <c r="B54" s="66"/>
      <c r="C54" s="66"/>
      <c r="D54" s="66"/>
      <c r="E54" s="66" t="s">
        <v>128</v>
      </c>
      <c r="F54" s="66" t="s">
        <v>129</v>
      </c>
      <c r="G54" s="66">
        <v>157.61000000000001</v>
      </c>
      <c r="H54" s="66">
        <v>168</v>
      </c>
      <c r="I54" s="66">
        <v>168</v>
      </c>
      <c r="J54" s="66">
        <v>167.06</v>
      </c>
      <c r="K54" s="66">
        <f t="shared" si="3"/>
        <v>105.99581244844869</v>
      </c>
      <c r="L54" s="66">
        <f t="shared" si="4"/>
        <v>99.44047619047619</v>
      </c>
    </row>
    <row r="55" spans="2:12" x14ac:dyDescent="0.25">
      <c r="B55" s="65"/>
      <c r="C55" s="65"/>
      <c r="D55" s="65" t="s">
        <v>130</v>
      </c>
      <c r="E55" s="65"/>
      <c r="F55" s="65" t="s">
        <v>131</v>
      </c>
      <c r="G55" s="65">
        <f>G56</f>
        <v>242.48</v>
      </c>
      <c r="H55" s="65">
        <f>H56</f>
        <v>198</v>
      </c>
      <c r="I55" s="65">
        <f>I56</f>
        <v>337</v>
      </c>
      <c r="J55" s="65">
        <f>J56</f>
        <v>336.78</v>
      </c>
      <c r="K55" s="65">
        <f t="shared" si="3"/>
        <v>138.88980534477071</v>
      </c>
      <c r="L55" s="65">
        <f t="shared" si="4"/>
        <v>99.934718100890208</v>
      </c>
    </row>
    <row r="56" spans="2:12" x14ac:dyDescent="0.25">
      <c r="B56" s="66"/>
      <c r="C56" s="66"/>
      <c r="D56" s="66"/>
      <c r="E56" s="66" t="s">
        <v>132</v>
      </c>
      <c r="F56" s="66" t="s">
        <v>133</v>
      </c>
      <c r="G56" s="66">
        <v>242.48</v>
      </c>
      <c r="H56" s="66">
        <v>198</v>
      </c>
      <c r="I56" s="66">
        <v>337</v>
      </c>
      <c r="J56" s="66">
        <v>336.78</v>
      </c>
      <c r="K56" s="66">
        <f t="shared" si="3"/>
        <v>138.88980534477071</v>
      </c>
      <c r="L56" s="66">
        <f t="shared" si="4"/>
        <v>99.934718100890208</v>
      </c>
    </row>
    <row r="57" spans="2:12" x14ac:dyDescent="0.25">
      <c r="B57" s="65"/>
      <c r="C57" s="65"/>
      <c r="D57" s="65" t="s">
        <v>134</v>
      </c>
      <c r="E57" s="65"/>
      <c r="F57" s="65" t="s">
        <v>135</v>
      </c>
      <c r="G57" s="65">
        <f>G58+G59+G60+G61+G62</f>
        <v>948.17000000000007</v>
      </c>
      <c r="H57" s="65">
        <f>H58+H59+H60+H61+H62</f>
        <v>1150</v>
      </c>
      <c r="I57" s="65">
        <f>I58+I59+I60+I61+I62</f>
        <v>393</v>
      </c>
      <c r="J57" s="65">
        <f>J58+J59+J60+J61+J62</f>
        <v>392.29999999999995</v>
      </c>
      <c r="K57" s="65">
        <f t="shared" si="3"/>
        <v>41.374437073520561</v>
      </c>
      <c r="L57" s="65">
        <f t="shared" si="4"/>
        <v>99.821882951653919</v>
      </c>
    </row>
    <row r="58" spans="2:12" x14ac:dyDescent="0.25">
      <c r="B58" s="66"/>
      <c r="C58" s="66"/>
      <c r="D58" s="66"/>
      <c r="E58" s="66" t="s">
        <v>136</v>
      </c>
      <c r="F58" s="66" t="s">
        <v>137</v>
      </c>
      <c r="G58" s="66">
        <v>132.72</v>
      </c>
      <c r="H58" s="66">
        <v>159</v>
      </c>
      <c r="I58" s="66">
        <v>79</v>
      </c>
      <c r="J58" s="66">
        <v>78.77</v>
      </c>
      <c r="K58" s="66">
        <f t="shared" si="3"/>
        <v>59.35051235684147</v>
      </c>
      <c r="L58" s="66">
        <f t="shared" si="4"/>
        <v>99.708860759493675</v>
      </c>
    </row>
    <row r="59" spans="2:12" x14ac:dyDescent="0.25">
      <c r="B59" s="66"/>
      <c r="C59" s="66"/>
      <c r="D59" s="66"/>
      <c r="E59" s="66" t="s">
        <v>138</v>
      </c>
      <c r="F59" s="66" t="s">
        <v>139</v>
      </c>
      <c r="G59" s="66">
        <v>132.72</v>
      </c>
      <c r="H59" s="66">
        <v>265</v>
      </c>
      <c r="I59" s="66">
        <v>265</v>
      </c>
      <c r="J59" s="66">
        <v>265</v>
      </c>
      <c r="K59" s="66">
        <f t="shared" si="3"/>
        <v>199.6684749849307</v>
      </c>
      <c r="L59" s="66">
        <f t="shared" si="4"/>
        <v>100</v>
      </c>
    </row>
    <row r="60" spans="2:12" x14ac:dyDescent="0.25">
      <c r="B60" s="66"/>
      <c r="C60" s="66"/>
      <c r="D60" s="66"/>
      <c r="E60" s="66" t="s">
        <v>140</v>
      </c>
      <c r="F60" s="66" t="s">
        <v>141</v>
      </c>
      <c r="G60" s="66">
        <v>238.9</v>
      </c>
      <c r="H60" s="66">
        <v>0</v>
      </c>
      <c r="I60" s="66">
        <v>0</v>
      </c>
      <c r="J60" s="66">
        <v>0</v>
      </c>
      <c r="K60" s="66">
        <f t="shared" si="3"/>
        <v>0</v>
      </c>
      <c r="L60" s="66" t="e">
        <f t="shared" si="4"/>
        <v>#DIV/0!</v>
      </c>
    </row>
    <row r="61" spans="2:12" x14ac:dyDescent="0.25">
      <c r="B61" s="66"/>
      <c r="C61" s="66"/>
      <c r="D61" s="66"/>
      <c r="E61" s="66" t="s">
        <v>142</v>
      </c>
      <c r="F61" s="66" t="s">
        <v>143</v>
      </c>
      <c r="G61" s="66">
        <v>443.83</v>
      </c>
      <c r="H61" s="66">
        <v>562</v>
      </c>
      <c r="I61" s="66">
        <v>0</v>
      </c>
      <c r="J61" s="66">
        <v>0</v>
      </c>
      <c r="K61" s="66">
        <f t="shared" si="3"/>
        <v>0</v>
      </c>
      <c r="L61" s="66" t="e">
        <f t="shared" si="4"/>
        <v>#DIV/0!</v>
      </c>
    </row>
    <row r="62" spans="2:12" x14ac:dyDescent="0.25">
      <c r="B62" s="66"/>
      <c r="C62" s="66"/>
      <c r="D62" s="66"/>
      <c r="E62" s="66" t="s">
        <v>144</v>
      </c>
      <c r="F62" s="66" t="s">
        <v>135</v>
      </c>
      <c r="G62" s="66">
        <v>0</v>
      </c>
      <c r="H62" s="66">
        <v>164</v>
      </c>
      <c r="I62" s="66">
        <v>49</v>
      </c>
      <c r="J62" s="66">
        <v>48.53</v>
      </c>
      <c r="K62" s="66" t="e">
        <f t="shared" si="3"/>
        <v>#DIV/0!</v>
      </c>
      <c r="L62" s="66">
        <f t="shared" si="4"/>
        <v>99.040816326530617</v>
      </c>
    </row>
    <row r="63" spans="2:12" x14ac:dyDescent="0.25">
      <c r="B63" s="65"/>
      <c r="C63" s="65" t="s">
        <v>145</v>
      </c>
      <c r="D63" s="65"/>
      <c r="E63" s="65"/>
      <c r="F63" s="65" t="s">
        <v>146</v>
      </c>
      <c r="G63" s="65">
        <f t="shared" ref="G63:J64" si="5">G64</f>
        <v>106.18</v>
      </c>
      <c r="H63" s="65">
        <f t="shared" si="5"/>
        <v>133</v>
      </c>
      <c r="I63" s="65">
        <f t="shared" si="5"/>
        <v>247</v>
      </c>
      <c r="J63" s="65">
        <f t="shared" si="5"/>
        <v>247</v>
      </c>
      <c r="K63" s="65">
        <f t="shared" si="3"/>
        <v>232.62384629873799</v>
      </c>
      <c r="L63" s="65">
        <f t="shared" si="4"/>
        <v>100</v>
      </c>
    </row>
    <row r="64" spans="2:12" x14ac:dyDescent="0.25">
      <c r="B64" s="65"/>
      <c r="C64" s="65"/>
      <c r="D64" s="65" t="s">
        <v>147</v>
      </c>
      <c r="E64" s="65"/>
      <c r="F64" s="65" t="s">
        <v>148</v>
      </c>
      <c r="G64" s="65">
        <f t="shared" si="5"/>
        <v>106.18</v>
      </c>
      <c r="H64" s="65">
        <f t="shared" si="5"/>
        <v>133</v>
      </c>
      <c r="I64" s="65">
        <f t="shared" si="5"/>
        <v>247</v>
      </c>
      <c r="J64" s="65">
        <f t="shared" si="5"/>
        <v>247</v>
      </c>
      <c r="K64" s="65">
        <f t="shared" si="3"/>
        <v>232.62384629873799</v>
      </c>
      <c r="L64" s="65">
        <f t="shared" si="4"/>
        <v>100</v>
      </c>
    </row>
    <row r="65" spans="2:12" x14ac:dyDescent="0.25">
      <c r="B65" s="66"/>
      <c r="C65" s="66"/>
      <c r="D65" s="66"/>
      <c r="E65" s="66" t="s">
        <v>149</v>
      </c>
      <c r="F65" s="66" t="s">
        <v>150</v>
      </c>
      <c r="G65" s="66">
        <v>106.18</v>
      </c>
      <c r="H65" s="66">
        <v>133</v>
      </c>
      <c r="I65" s="66">
        <v>247</v>
      </c>
      <c r="J65" s="66">
        <v>247</v>
      </c>
      <c r="K65" s="66">
        <f t="shared" si="3"/>
        <v>232.62384629873799</v>
      </c>
      <c r="L65" s="66">
        <f t="shared" si="4"/>
        <v>100</v>
      </c>
    </row>
    <row r="66" spans="2:12" x14ac:dyDescent="0.25">
      <c r="B66" s="65"/>
      <c r="C66" s="66"/>
      <c r="D66" s="67"/>
      <c r="E66" s="68"/>
      <c r="F66" s="8"/>
      <c r="G66" s="65"/>
      <c r="H66" s="65"/>
      <c r="I66" s="65"/>
      <c r="J66" s="65"/>
      <c r="K66" s="70"/>
      <c r="L6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6" sqref="C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679314.6100000001</v>
      </c>
      <c r="D6" s="71">
        <f>D7+D9</f>
        <v>774535.9</v>
      </c>
      <c r="E6" s="71">
        <f>E7+E9</f>
        <v>772617</v>
      </c>
      <c r="F6" s="71">
        <f>F7+F9</f>
        <v>771983.32</v>
      </c>
      <c r="G6" s="72">
        <f t="shared" ref="G6:G15" si="0">(F6*100)/C6</f>
        <v>113.64150110064612</v>
      </c>
      <c r="H6" s="72">
        <f t="shared" ref="H6:H15" si="1">(F6*100)/E6</f>
        <v>99.917982648582679</v>
      </c>
    </row>
    <row r="7" spans="1:8" x14ac:dyDescent="0.25">
      <c r="A7"/>
      <c r="B7" s="8" t="s">
        <v>151</v>
      </c>
      <c r="C7" s="71">
        <f>C8</f>
        <v>679269.55</v>
      </c>
      <c r="D7" s="71">
        <f>D8</f>
        <v>774336.9</v>
      </c>
      <c r="E7" s="71">
        <f>E8</f>
        <v>772418</v>
      </c>
      <c r="F7" s="71">
        <f>F8</f>
        <v>771874.1</v>
      </c>
      <c r="G7" s="72">
        <f t="shared" si="0"/>
        <v>113.63296058243741</v>
      </c>
      <c r="H7" s="72">
        <f t="shared" si="1"/>
        <v>99.929584758511581</v>
      </c>
    </row>
    <row r="8" spans="1:8" x14ac:dyDescent="0.25">
      <c r="A8"/>
      <c r="B8" s="16" t="s">
        <v>152</v>
      </c>
      <c r="C8" s="73">
        <v>679269.55</v>
      </c>
      <c r="D8" s="73">
        <v>774336.9</v>
      </c>
      <c r="E8" s="73">
        <v>772418</v>
      </c>
      <c r="F8" s="74">
        <v>771874.1</v>
      </c>
      <c r="G8" s="70">
        <f t="shared" si="0"/>
        <v>113.63296058243741</v>
      </c>
      <c r="H8" s="70">
        <f t="shared" si="1"/>
        <v>99.929584758511581</v>
      </c>
    </row>
    <row r="9" spans="1:8" x14ac:dyDescent="0.25">
      <c r="A9"/>
      <c r="B9" s="8" t="s">
        <v>153</v>
      </c>
      <c r="C9" s="71">
        <f>C10</f>
        <v>45.06</v>
      </c>
      <c r="D9" s="71">
        <f>D10</f>
        <v>199</v>
      </c>
      <c r="E9" s="71">
        <f>E10</f>
        <v>199</v>
      </c>
      <c r="F9" s="71">
        <f>F10</f>
        <v>109.22</v>
      </c>
      <c r="G9" s="72">
        <f t="shared" si="0"/>
        <v>242.38792720816687</v>
      </c>
      <c r="H9" s="72">
        <f t="shared" si="1"/>
        <v>54.884422110552762</v>
      </c>
    </row>
    <row r="10" spans="1:8" x14ac:dyDescent="0.25">
      <c r="A10"/>
      <c r="B10" s="16" t="s">
        <v>154</v>
      </c>
      <c r="C10" s="73">
        <v>45.06</v>
      </c>
      <c r="D10" s="73">
        <v>199</v>
      </c>
      <c r="E10" s="73">
        <v>199</v>
      </c>
      <c r="F10" s="74">
        <v>109.22</v>
      </c>
      <c r="G10" s="70">
        <f t="shared" si="0"/>
        <v>242.38792720816687</v>
      </c>
      <c r="H10" s="70">
        <f t="shared" si="1"/>
        <v>54.884422110552762</v>
      </c>
    </row>
    <row r="11" spans="1:8" x14ac:dyDescent="0.25">
      <c r="B11" s="8" t="s">
        <v>33</v>
      </c>
      <c r="C11" s="75">
        <f>C12+C14</f>
        <v>679337.77</v>
      </c>
      <c r="D11" s="75">
        <f>D12+D14</f>
        <v>774535.9</v>
      </c>
      <c r="E11" s="75">
        <f>E12+E14</f>
        <v>772617</v>
      </c>
      <c r="F11" s="75">
        <f>F12+F14</f>
        <v>771996.19</v>
      </c>
      <c r="G11" s="72">
        <f t="shared" si="0"/>
        <v>113.63952132383277</v>
      </c>
      <c r="H11" s="72">
        <f t="shared" si="1"/>
        <v>99.919648415709204</v>
      </c>
    </row>
    <row r="12" spans="1:8" x14ac:dyDescent="0.25">
      <c r="A12"/>
      <c r="B12" s="8" t="s">
        <v>151</v>
      </c>
      <c r="C12" s="75">
        <f>C13</f>
        <v>679269.55</v>
      </c>
      <c r="D12" s="75">
        <f>D13</f>
        <v>774336.9</v>
      </c>
      <c r="E12" s="75">
        <f>E13</f>
        <v>772418</v>
      </c>
      <c r="F12" s="75">
        <f>F13</f>
        <v>771874.1</v>
      </c>
      <c r="G12" s="72">
        <f t="shared" si="0"/>
        <v>113.63296058243741</v>
      </c>
      <c r="H12" s="72">
        <f t="shared" si="1"/>
        <v>99.929584758511581</v>
      </c>
    </row>
    <row r="13" spans="1:8" x14ac:dyDescent="0.25">
      <c r="A13"/>
      <c r="B13" s="16" t="s">
        <v>152</v>
      </c>
      <c r="C13" s="73">
        <v>679269.55</v>
      </c>
      <c r="D13" s="73">
        <v>774336.9</v>
      </c>
      <c r="E13" s="76">
        <v>772418</v>
      </c>
      <c r="F13" s="74">
        <v>771874.1</v>
      </c>
      <c r="G13" s="70">
        <f t="shared" si="0"/>
        <v>113.63296058243741</v>
      </c>
      <c r="H13" s="70">
        <f t="shared" si="1"/>
        <v>99.929584758511581</v>
      </c>
    </row>
    <row r="14" spans="1:8" x14ac:dyDescent="0.25">
      <c r="A14"/>
      <c r="B14" s="8" t="s">
        <v>153</v>
      </c>
      <c r="C14" s="75">
        <f>C15</f>
        <v>68.22</v>
      </c>
      <c r="D14" s="75">
        <f>D15</f>
        <v>199</v>
      </c>
      <c r="E14" s="75">
        <f>E15</f>
        <v>199</v>
      </c>
      <c r="F14" s="75">
        <f>F15</f>
        <v>122.09</v>
      </c>
      <c r="G14" s="72">
        <f t="shared" si="0"/>
        <v>178.96511287012606</v>
      </c>
      <c r="H14" s="72">
        <f t="shared" si="1"/>
        <v>61.35175879396985</v>
      </c>
    </row>
    <row r="15" spans="1:8" x14ac:dyDescent="0.25">
      <c r="A15"/>
      <c r="B15" s="16" t="s">
        <v>154</v>
      </c>
      <c r="C15" s="73">
        <v>68.22</v>
      </c>
      <c r="D15" s="73">
        <v>199</v>
      </c>
      <c r="E15" s="76">
        <v>199</v>
      </c>
      <c r="F15" s="74">
        <v>122.09</v>
      </c>
      <c r="G15" s="70">
        <f t="shared" si="0"/>
        <v>178.96511287012606</v>
      </c>
      <c r="H15" s="70">
        <f t="shared" si="1"/>
        <v>61.35175879396985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7" sqref="C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679337.77</v>
      </c>
      <c r="D6" s="75">
        <f t="shared" si="0"/>
        <v>774535.9</v>
      </c>
      <c r="E6" s="75">
        <f t="shared" si="0"/>
        <v>772617</v>
      </c>
      <c r="F6" s="75">
        <f t="shared" si="0"/>
        <v>771996.19</v>
      </c>
      <c r="G6" s="70">
        <f>(F6*100)/C6</f>
        <v>113.63952132383277</v>
      </c>
      <c r="H6" s="70">
        <f>(F6*100)/E6</f>
        <v>99.919648415709204</v>
      </c>
    </row>
    <row r="7" spans="2:8" x14ac:dyDescent="0.25">
      <c r="B7" s="8" t="s">
        <v>155</v>
      </c>
      <c r="C7" s="75">
        <f t="shared" si="0"/>
        <v>679337.77</v>
      </c>
      <c r="D7" s="75">
        <f t="shared" si="0"/>
        <v>774535.9</v>
      </c>
      <c r="E7" s="75">
        <f t="shared" si="0"/>
        <v>772617</v>
      </c>
      <c r="F7" s="75">
        <f t="shared" si="0"/>
        <v>771996.19</v>
      </c>
      <c r="G7" s="70">
        <f>(F7*100)/C7</f>
        <v>113.63952132383277</v>
      </c>
      <c r="H7" s="70">
        <f>(F7*100)/E7</f>
        <v>99.919648415709204</v>
      </c>
    </row>
    <row r="8" spans="2:8" x14ac:dyDescent="0.25">
      <c r="B8" s="11" t="s">
        <v>156</v>
      </c>
      <c r="C8" s="73">
        <v>679337.77</v>
      </c>
      <c r="D8" s="73">
        <v>774535.9</v>
      </c>
      <c r="E8" s="73">
        <v>772617</v>
      </c>
      <c r="F8" s="74">
        <v>771996.19</v>
      </c>
      <c r="G8" s="70">
        <f>(F8*100)/C8</f>
        <v>113.63952132383277</v>
      </c>
      <c r="H8" s="70">
        <f>(F8*100)/E8</f>
        <v>99.919648415709204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2"/>
  <sheetViews>
    <sheetView topLeftCell="A31" zoomScaleNormal="100" workbookViewId="0">
      <selection activeCell="H55" sqref="H5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157</v>
      </c>
      <c r="C1" s="39"/>
    </row>
    <row r="2" spans="1:6" ht="15" customHeight="1" x14ac:dyDescent="0.2">
      <c r="A2" s="41" t="s">
        <v>35</v>
      </c>
      <c r="B2" s="42" t="s">
        <v>158</v>
      </c>
      <c r="C2" s="39"/>
    </row>
    <row r="3" spans="1:6" s="39" customFormat="1" ht="43.5" customHeight="1" x14ac:dyDescent="0.2">
      <c r="A3" s="43" t="s">
        <v>36</v>
      </c>
      <c r="B3" s="37" t="s">
        <v>168</v>
      </c>
    </row>
    <row r="4" spans="1:6" s="39" customFormat="1" x14ac:dyDescent="0.2">
      <c r="A4" s="43" t="s">
        <v>37</v>
      </c>
      <c r="B4" s="44" t="s">
        <v>169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159</v>
      </c>
      <c r="B7" s="46"/>
      <c r="C7" s="77">
        <f>C11</f>
        <v>774336.9</v>
      </c>
      <c r="D7" s="77">
        <f>D11</f>
        <v>772418</v>
      </c>
      <c r="E7" s="77">
        <f>E11</f>
        <v>771874.10000000009</v>
      </c>
      <c r="F7" s="77">
        <f>(E7*100)/D7</f>
        <v>99.929584758511609</v>
      </c>
    </row>
    <row r="8" spans="1:6" x14ac:dyDescent="0.2">
      <c r="A8" s="47" t="s">
        <v>73</v>
      </c>
      <c r="B8" s="46"/>
      <c r="C8" s="77">
        <f>C58</f>
        <v>199</v>
      </c>
      <c r="D8" s="77">
        <f>D58</f>
        <v>199</v>
      </c>
      <c r="E8" s="77">
        <f>E58</f>
        <v>122.09</v>
      </c>
      <c r="F8" s="77">
        <f>(E8*100)/D8</f>
        <v>61.35175879396985</v>
      </c>
    </row>
    <row r="9" spans="1:6" s="57" customFormat="1" x14ac:dyDescent="0.2"/>
    <row r="10" spans="1:6" ht="38.25" x14ac:dyDescent="0.2">
      <c r="A10" s="47" t="s">
        <v>160</v>
      </c>
      <c r="B10" s="47" t="s">
        <v>161</v>
      </c>
      <c r="C10" s="47" t="s">
        <v>47</v>
      </c>
      <c r="D10" s="47" t="s">
        <v>162</v>
      </c>
      <c r="E10" s="47" t="s">
        <v>163</v>
      </c>
      <c r="F10" s="47" t="s">
        <v>164</v>
      </c>
    </row>
    <row r="11" spans="1:6" x14ac:dyDescent="0.2">
      <c r="A11" s="48" t="s">
        <v>159</v>
      </c>
      <c r="B11" s="48" t="s">
        <v>165</v>
      </c>
      <c r="C11" s="78">
        <f>C12</f>
        <v>774336.9</v>
      </c>
      <c r="D11" s="78">
        <f>D12</f>
        <v>772418</v>
      </c>
      <c r="E11" s="78">
        <f>E12</f>
        <v>771874.10000000009</v>
      </c>
      <c r="F11" s="79">
        <f>(E11*100)/D11</f>
        <v>99.929584758511609</v>
      </c>
    </row>
    <row r="12" spans="1:6" x14ac:dyDescent="0.2">
      <c r="A12" s="49" t="s">
        <v>71</v>
      </c>
      <c r="B12" s="50" t="s">
        <v>72</v>
      </c>
      <c r="C12" s="80">
        <f>C13+C21+C50</f>
        <v>774336.9</v>
      </c>
      <c r="D12" s="80">
        <f>D13+D21+D50</f>
        <v>772418</v>
      </c>
      <c r="E12" s="80">
        <f>E13+E21+E50</f>
        <v>771874.10000000009</v>
      </c>
      <c r="F12" s="81">
        <f>(E12*100)/D12</f>
        <v>99.929584758511609</v>
      </c>
    </row>
    <row r="13" spans="1:6" x14ac:dyDescent="0.2">
      <c r="A13" s="51" t="s">
        <v>73</v>
      </c>
      <c r="B13" s="52" t="s">
        <v>74</v>
      </c>
      <c r="C13" s="82">
        <f>C14+C17+C19</f>
        <v>664015.9</v>
      </c>
      <c r="D13" s="82">
        <f>D14+D17+D19</f>
        <v>665443</v>
      </c>
      <c r="E13" s="82">
        <f>E14+E17+E19</f>
        <v>664906.29</v>
      </c>
      <c r="F13" s="81">
        <f>(E13*100)/D13</f>
        <v>99.919345458589234</v>
      </c>
    </row>
    <row r="14" spans="1:6" x14ac:dyDescent="0.2">
      <c r="A14" s="53" t="s">
        <v>75</v>
      </c>
      <c r="B14" s="54" t="s">
        <v>76</v>
      </c>
      <c r="C14" s="83">
        <f>C15+C16</f>
        <v>560567.9</v>
      </c>
      <c r="D14" s="83">
        <f>D15+D16</f>
        <v>561217</v>
      </c>
      <c r="E14" s="83">
        <f>E15+E16</f>
        <v>560681.61</v>
      </c>
      <c r="F14" s="83">
        <f>(E14*100)/D14</f>
        <v>99.904601963233475</v>
      </c>
    </row>
    <row r="15" spans="1:6" x14ac:dyDescent="0.2">
      <c r="A15" s="55" t="s">
        <v>77</v>
      </c>
      <c r="B15" s="56" t="s">
        <v>78</v>
      </c>
      <c r="C15" s="84">
        <v>553604.9</v>
      </c>
      <c r="D15" s="84">
        <v>555000</v>
      </c>
      <c r="E15" s="84">
        <v>554465.11</v>
      </c>
      <c r="F15" s="84"/>
    </row>
    <row r="16" spans="1:6" x14ac:dyDescent="0.2">
      <c r="A16" s="55" t="s">
        <v>79</v>
      </c>
      <c r="B16" s="56" t="s">
        <v>80</v>
      </c>
      <c r="C16" s="84">
        <v>6963</v>
      </c>
      <c r="D16" s="84">
        <v>6217</v>
      </c>
      <c r="E16" s="84">
        <v>6216.5</v>
      </c>
      <c r="F16" s="84"/>
    </row>
    <row r="17" spans="1:6" x14ac:dyDescent="0.2">
      <c r="A17" s="53" t="s">
        <v>81</v>
      </c>
      <c r="B17" s="54" t="s">
        <v>82</v>
      </c>
      <c r="C17" s="83">
        <f>C18</f>
        <v>11812</v>
      </c>
      <c r="D17" s="83">
        <f>D18</f>
        <v>11713</v>
      </c>
      <c r="E17" s="83">
        <f>E18</f>
        <v>11712.18</v>
      </c>
      <c r="F17" s="83">
        <f>(E17*100)/D17</f>
        <v>99.992999231622989</v>
      </c>
    </row>
    <row r="18" spans="1:6" x14ac:dyDescent="0.2">
      <c r="A18" s="55" t="s">
        <v>83</v>
      </c>
      <c r="B18" s="56" t="s">
        <v>82</v>
      </c>
      <c r="C18" s="84">
        <v>11812</v>
      </c>
      <c r="D18" s="84">
        <v>11713</v>
      </c>
      <c r="E18" s="84">
        <v>11712.18</v>
      </c>
      <c r="F18" s="84"/>
    </row>
    <row r="19" spans="1:6" x14ac:dyDescent="0.2">
      <c r="A19" s="53" t="s">
        <v>84</v>
      </c>
      <c r="B19" s="54" t="s">
        <v>85</v>
      </c>
      <c r="C19" s="83">
        <f>C20</f>
        <v>91636</v>
      </c>
      <c r="D19" s="83">
        <f>D20</f>
        <v>92513</v>
      </c>
      <c r="E19" s="83">
        <f>E20</f>
        <v>92512.5</v>
      </c>
      <c r="F19" s="83">
        <f>(E19*100)/D19</f>
        <v>99.999459535416648</v>
      </c>
    </row>
    <row r="20" spans="1:6" x14ac:dyDescent="0.2">
      <c r="A20" s="55" t="s">
        <v>86</v>
      </c>
      <c r="B20" s="56" t="s">
        <v>87</v>
      </c>
      <c r="C20" s="84">
        <v>91636</v>
      </c>
      <c r="D20" s="84">
        <v>92513</v>
      </c>
      <c r="E20" s="84">
        <v>92512.5</v>
      </c>
      <c r="F20" s="84"/>
    </row>
    <row r="21" spans="1:6" x14ac:dyDescent="0.2">
      <c r="A21" s="51" t="s">
        <v>88</v>
      </c>
      <c r="B21" s="52" t="s">
        <v>89</v>
      </c>
      <c r="C21" s="82">
        <f>C22+C27+C32+C42+C44</f>
        <v>110188</v>
      </c>
      <c r="D21" s="82">
        <f>D22+D27+D32+D42+D44</f>
        <v>106728</v>
      </c>
      <c r="E21" s="82">
        <f>E22+E27+E32+E42+E44</f>
        <v>106720.81000000001</v>
      </c>
      <c r="F21" s="81">
        <f>(E21*100)/D21</f>
        <v>99.993263248632047</v>
      </c>
    </row>
    <row r="22" spans="1:6" x14ac:dyDescent="0.2">
      <c r="A22" s="53" t="s">
        <v>90</v>
      </c>
      <c r="B22" s="54" t="s">
        <v>91</v>
      </c>
      <c r="C22" s="83">
        <f>C23+C24+C25+C26</f>
        <v>35492</v>
      </c>
      <c r="D22" s="83">
        <f>D23+D24+D25+D26</f>
        <v>35089</v>
      </c>
      <c r="E22" s="83">
        <f>E23+E24+E25+E26</f>
        <v>35087.31</v>
      </c>
      <c r="F22" s="83">
        <f>(E22*100)/D22</f>
        <v>99.995183675795829</v>
      </c>
    </row>
    <row r="23" spans="1:6" x14ac:dyDescent="0.2">
      <c r="A23" s="55" t="s">
        <v>92</v>
      </c>
      <c r="B23" s="56" t="s">
        <v>93</v>
      </c>
      <c r="C23" s="84">
        <v>3252</v>
      </c>
      <c r="D23" s="84">
        <v>2814</v>
      </c>
      <c r="E23" s="84">
        <v>2813.15</v>
      </c>
      <c r="F23" s="84"/>
    </row>
    <row r="24" spans="1:6" ht="25.5" x14ac:dyDescent="0.2">
      <c r="A24" s="55" t="s">
        <v>94</v>
      </c>
      <c r="B24" s="56" t="s">
        <v>95</v>
      </c>
      <c r="C24" s="84">
        <v>30526</v>
      </c>
      <c r="D24" s="84">
        <v>30889</v>
      </c>
      <c r="E24" s="84">
        <v>30888.28</v>
      </c>
      <c r="F24" s="84"/>
    </row>
    <row r="25" spans="1:6" x14ac:dyDescent="0.2">
      <c r="A25" s="55" t="s">
        <v>96</v>
      </c>
      <c r="B25" s="56" t="s">
        <v>97</v>
      </c>
      <c r="C25" s="84">
        <v>1449</v>
      </c>
      <c r="D25" s="84">
        <v>1386</v>
      </c>
      <c r="E25" s="84">
        <v>1385.88</v>
      </c>
      <c r="F25" s="84"/>
    </row>
    <row r="26" spans="1:6" x14ac:dyDescent="0.2">
      <c r="A26" s="55" t="s">
        <v>98</v>
      </c>
      <c r="B26" s="56" t="s">
        <v>99</v>
      </c>
      <c r="C26" s="84">
        <v>265</v>
      </c>
      <c r="D26" s="84">
        <v>0</v>
      </c>
      <c r="E26" s="84">
        <v>0</v>
      </c>
      <c r="F26" s="84"/>
    </row>
    <row r="27" spans="1:6" x14ac:dyDescent="0.2">
      <c r="A27" s="53" t="s">
        <v>100</v>
      </c>
      <c r="B27" s="54" t="s">
        <v>101</v>
      </c>
      <c r="C27" s="83">
        <f>C28+C29+C30+C31</f>
        <v>10052</v>
      </c>
      <c r="D27" s="83">
        <f>D28+D29+D30+D31</f>
        <v>9491</v>
      </c>
      <c r="E27" s="83">
        <f>E28+E29+E30+E31</f>
        <v>9489.630000000001</v>
      </c>
      <c r="F27" s="83">
        <f>(E27*100)/D27</f>
        <v>99.985565272363303</v>
      </c>
    </row>
    <row r="28" spans="1:6" x14ac:dyDescent="0.2">
      <c r="A28" s="55" t="s">
        <v>102</v>
      </c>
      <c r="B28" s="56" t="s">
        <v>103</v>
      </c>
      <c r="C28" s="84">
        <v>7831</v>
      </c>
      <c r="D28" s="84">
        <v>7831</v>
      </c>
      <c r="E28" s="84">
        <v>7831</v>
      </c>
      <c r="F28" s="84"/>
    </row>
    <row r="29" spans="1:6" x14ac:dyDescent="0.2">
      <c r="A29" s="55" t="s">
        <v>104</v>
      </c>
      <c r="B29" s="56" t="s">
        <v>105</v>
      </c>
      <c r="C29" s="84">
        <v>1858</v>
      </c>
      <c r="D29" s="84">
        <v>1364</v>
      </c>
      <c r="E29" s="84">
        <v>1363.93</v>
      </c>
      <c r="F29" s="84"/>
    </row>
    <row r="30" spans="1:6" x14ac:dyDescent="0.2">
      <c r="A30" s="55" t="s">
        <v>106</v>
      </c>
      <c r="B30" s="56" t="s">
        <v>107</v>
      </c>
      <c r="C30" s="84">
        <v>265</v>
      </c>
      <c r="D30" s="84">
        <v>248</v>
      </c>
      <c r="E30" s="84">
        <v>247.51</v>
      </c>
      <c r="F30" s="84"/>
    </row>
    <row r="31" spans="1:6" x14ac:dyDescent="0.2">
      <c r="A31" s="55" t="s">
        <v>108</v>
      </c>
      <c r="B31" s="56" t="s">
        <v>109</v>
      </c>
      <c r="C31" s="84">
        <v>98</v>
      </c>
      <c r="D31" s="84">
        <v>48</v>
      </c>
      <c r="E31" s="84">
        <v>47.19</v>
      </c>
      <c r="F31" s="84"/>
    </row>
    <row r="32" spans="1:6" x14ac:dyDescent="0.2">
      <c r="A32" s="53" t="s">
        <v>110</v>
      </c>
      <c r="B32" s="54" t="s">
        <v>111</v>
      </c>
      <c r="C32" s="83">
        <f>C33+C34+C35+C36+C37+C38+C39+C40+C41</f>
        <v>63296</v>
      </c>
      <c r="D32" s="83">
        <f>D33+D34+D35+D36+D37+D38+D39+D40+D41</f>
        <v>61418</v>
      </c>
      <c r="E32" s="83">
        <f>E33+E34+E35+E36+E37+E38+E39+E40+E41</f>
        <v>61414.79</v>
      </c>
      <c r="F32" s="83">
        <f>(E32*100)/D32</f>
        <v>99.994773519163758</v>
      </c>
    </row>
    <row r="33" spans="1:6" x14ac:dyDescent="0.2">
      <c r="A33" s="55" t="s">
        <v>112</v>
      </c>
      <c r="B33" s="56" t="s">
        <v>113</v>
      </c>
      <c r="C33" s="84">
        <v>9158</v>
      </c>
      <c r="D33" s="84">
        <v>8151</v>
      </c>
      <c r="E33" s="84">
        <v>8150.42</v>
      </c>
      <c r="F33" s="84"/>
    </row>
    <row r="34" spans="1:6" x14ac:dyDescent="0.2">
      <c r="A34" s="55" t="s">
        <v>114</v>
      </c>
      <c r="B34" s="56" t="s">
        <v>115</v>
      </c>
      <c r="C34" s="84">
        <v>2522</v>
      </c>
      <c r="D34" s="84">
        <v>2447</v>
      </c>
      <c r="E34" s="84">
        <v>2446.1</v>
      </c>
      <c r="F34" s="84"/>
    </row>
    <row r="35" spans="1:6" x14ac:dyDescent="0.2">
      <c r="A35" s="55" t="s">
        <v>116</v>
      </c>
      <c r="B35" s="56" t="s">
        <v>117</v>
      </c>
      <c r="C35" s="84">
        <v>1460</v>
      </c>
      <c r="D35" s="84">
        <v>1776</v>
      </c>
      <c r="E35" s="84">
        <v>1775.86</v>
      </c>
      <c r="F35" s="84"/>
    </row>
    <row r="36" spans="1:6" x14ac:dyDescent="0.2">
      <c r="A36" s="55" t="s">
        <v>118</v>
      </c>
      <c r="B36" s="56" t="s">
        <v>119</v>
      </c>
      <c r="C36" s="84">
        <v>133</v>
      </c>
      <c r="D36" s="84">
        <v>0</v>
      </c>
      <c r="E36" s="84">
        <v>0</v>
      </c>
      <c r="F36" s="84"/>
    </row>
    <row r="37" spans="1:6" x14ac:dyDescent="0.2">
      <c r="A37" s="55" t="s">
        <v>120</v>
      </c>
      <c r="B37" s="56" t="s">
        <v>121</v>
      </c>
      <c r="C37" s="84">
        <v>1858</v>
      </c>
      <c r="D37" s="84">
        <v>1803</v>
      </c>
      <c r="E37" s="84">
        <v>1802.85</v>
      </c>
      <c r="F37" s="84"/>
    </row>
    <row r="38" spans="1:6" x14ac:dyDescent="0.2">
      <c r="A38" s="55" t="s">
        <v>122</v>
      </c>
      <c r="B38" s="56" t="s">
        <v>123</v>
      </c>
      <c r="C38" s="84">
        <v>2240</v>
      </c>
      <c r="D38" s="84">
        <v>2240</v>
      </c>
      <c r="E38" s="84">
        <v>2240</v>
      </c>
      <c r="F38" s="84"/>
    </row>
    <row r="39" spans="1:6" x14ac:dyDescent="0.2">
      <c r="A39" s="55" t="s">
        <v>124</v>
      </c>
      <c r="B39" s="56" t="s">
        <v>125</v>
      </c>
      <c r="C39" s="84">
        <v>45624</v>
      </c>
      <c r="D39" s="84">
        <v>44813</v>
      </c>
      <c r="E39" s="84">
        <v>44812.58</v>
      </c>
      <c r="F39" s="84"/>
    </row>
    <row r="40" spans="1:6" x14ac:dyDescent="0.2">
      <c r="A40" s="55" t="s">
        <v>126</v>
      </c>
      <c r="B40" s="56" t="s">
        <v>127</v>
      </c>
      <c r="C40" s="84">
        <v>133</v>
      </c>
      <c r="D40" s="84">
        <v>20</v>
      </c>
      <c r="E40" s="84">
        <v>19.920000000000002</v>
      </c>
      <c r="F40" s="84"/>
    </row>
    <row r="41" spans="1:6" x14ac:dyDescent="0.2">
      <c r="A41" s="55" t="s">
        <v>128</v>
      </c>
      <c r="B41" s="56" t="s">
        <v>129</v>
      </c>
      <c r="C41" s="84">
        <v>168</v>
      </c>
      <c r="D41" s="84">
        <v>168</v>
      </c>
      <c r="E41" s="84">
        <v>167.06</v>
      </c>
      <c r="F41" s="84"/>
    </row>
    <row r="42" spans="1:6" x14ac:dyDescent="0.2">
      <c r="A42" s="53" t="s">
        <v>130</v>
      </c>
      <c r="B42" s="54" t="s">
        <v>131</v>
      </c>
      <c r="C42" s="83">
        <f>C43</f>
        <v>198</v>
      </c>
      <c r="D42" s="83">
        <f>D43</f>
        <v>337</v>
      </c>
      <c r="E42" s="83">
        <f>E43</f>
        <v>336.78</v>
      </c>
      <c r="F42" s="83">
        <f>(E42*100)/D42</f>
        <v>99.934718100890208</v>
      </c>
    </row>
    <row r="43" spans="1:6" ht="25.5" x14ac:dyDescent="0.2">
      <c r="A43" s="55" t="s">
        <v>132</v>
      </c>
      <c r="B43" s="56" t="s">
        <v>133</v>
      </c>
      <c r="C43" s="84">
        <v>198</v>
      </c>
      <c r="D43" s="84">
        <v>337</v>
      </c>
      <c r="E43" s="84">
        <v>336.78</v>
      </c>
      <c r="F43" s="84"/>
    </row>
    <row r="44" spans="1:6" x14ac:dyDescent="0.2">
      <c r="A44" s="53" t="s">
        <v>134</v>
      </c>
      <c r="B44" s="54" t="s">
        <v>135</v>
      </c>
      <c r="C44" s="83">
        <f>C45+C46+C47+C48+C49</f>
        <v>1150</v>
      </c>
      <c r="D44" s="83">
        <f>D45+D46+D47+D48+D49</f>
        <v>393</v>
      </c>
      <c r="E44" s="83">
        <f>E45+E46+E47+E48+E49</f>
        <v>392.29999999999995</v>
      </c>
      <c r="F44" s="83">
        <f>(E44*100)/D44</f>
        <v>99.821882951653919</v>
      </c>
    </row>
    <row r="45" spans="1:6" x14ac:dyDescent="0.2">
      <c r="A45" s="55" t="s">
        <v>136</v>
      </c>
      <c r="B45" s="56" t="s">
        <v>137</v>
      </c>
      <c r="C45" s="84">
        <v>159</v>
      </c>
      <c r="D45" s="84">
        <v>79</v>
      </c>
      <c r="E45" s="84">
        <v>78.77</v>
      </c>
      <c r="F45" s="84"/>
    </row>
    <row r="46" spans="1:6" x14ac:dyDescent="0.2">
      <c r="A46" s="55" t="s">
        <v>138</v>
      </c>
      <c r="B46" s="56" t="s">
        <v>139</v>
      </c>
      <c r="C46" s="84">
        <v>265</v>
      </c>
      <c r="D46" s="84">
        <v>265</v>
      </c>
      <c r="E46" s="84">
        <v>265</v>
      </c>
      <c r="F46" s="84"/>
    </row>
    <row r="47" spans="1:6" x14ac:dyDescent="0.2">
      <c r="A47" s="55" t="s">
        <v>140</v>
      </c>
      <c r="B47" s="56" t="s">
        <v>141</v>
      </c>
      <c r="C47" s="84">
        <v>0</v>
      </c>
      <c r="D47" s="84">
        <v>0</v>
      </c>
      <c r="E47" s="84">
        <v>0</v>
      </c>
      <c r="F47" s="84"/>
    </row>
    <row r="48" spans="1:6" x14ac:dyDescent="0.2">
      <c r="A48" s="55" t="s">
        <v>142</v>
      </c>
      <c r="B48" s="56" t="s">
        <v>143</v>
      </c>
      <c r="C48" s="84">
        <v>562</v>
      </c>
      <c r="D48" s="84">
        <v>0</v>
      </c>
      <c r="E48" s="84">
        <v>0</v>
      </c>
      <c r="F48" s="84"/>
    </row>
    <row r="49" spans="1:6" x14ac:dyDescent="0.2">
      <c r="A49" s="55" t="s">
        <v>144</v>
      </c>
      <c r="B49" s="56" t="s">
        <v>135</v>
      </c>
      <c r="C49" s="84">
        <v>164</v>
      </c>
      <c r="D49" s="84">
        <v>49</v>
      </c>
      <c r="E49" s="84">
        <v>48.53</v>
      </c>
      <c r="F49" s="84"/>
    </row>
    <row r="50" spans="1:6" x14ac:dyDescent="0.2">
      <c r="A50" s="51" t="s">
        <v>145</v>
      </c>
      <c r="B50" s="52" t="s">
        <v>146</v>
      </c>
      <c r="C50" s="82">
        <f t="shared" ref="C50:E51" si="0">C51</f>
        <v>133</v>
      </c>
      <c r="D50" s="82">
        <f t="shared" si="0"/>
        <v>247</v>
      </c>
      <c r="E50" s="82">
        <f t="shared" si="0"/>
        <v>247</v>
      </c>
      <c r="F50" s="81">
        <f>(E50*100)/D50</f>
        <v>100</v>
      </c>
    </row>
    <row r="51" spans="1:6" x14ac:dyDescent="0.2">
      <c r="A51" s="53" t="s">
        <v>147</v>
      </c>
      <c r="B51" s="54" t="s">
        <v>148</v>
      </c>
      <c r="C51" s="83">
        <f t="shared" si="0"/>
        <v>133</v>
      </c>
      <c r="D51" s="83">
        <f t="shared" si="0"/>
        <v>247</v>
      </c>
      <c r="E51" s="83">
        <f t="shared" si="0"/>
        <v>247</v>
      </c>
      <c r="F51" s="83">
        <f>(E51*100)/D51</f>
        <v>100</v>
      </c>
    </row>
    <row r="52" spans="1:6" x14ac:dyDescent="0.2">
      <c r="A52" s="55" t="s">
        <v>149</v>
      </c>
      <c r="B52" s="56" t="s">
        <v>150</v>
      </c>
      <c r="C52" s="84">
        <v>133</v>
      </c>
      <c r="D52" s="84">
        <v>247</v>
      </c>
      <c r="E52" s="84">
        <v>247</v>
      </c>
      <c r="F52" s="84"/>
    </row>
    <row r="53" spans="1:6" x14ac:dyDescent="0.2">
      <c r="A53" s="49" t="s">
        <v>55</v>
      </c>
      <c r="B53" s="50" t="s">
        <v>56</v>
      </c>
      <c r="C53" s="80">
        <f t="shared" ref="C53:E54" si="1">C54</f>
        <v>774336.9</v>
      </c>
      <c r="D53" s="80">
        <f t="shared" si="1"/>
        <v>772418</v>
      </c>
      <c r="E53" s="80">
        <f t="shared" si="1"/>
        <v>771874.1</v>
      </c>
      <c r="F53" s="81">
        <f>(E53*100)/D53</f>
        <v>99.929584758511581</v>
      </c>
    </row>
    <row r="54" spans="1:6" x14ac:dyDescent="0.2">
      <c r="A54" s="51" t="s">
        <v>63</v>
      </c>
      <c r="B54" s="52" t="s">
        <v>64</v>
      </c>
      <c r="C54" s="82">
        <f t="shared" si="1"/>
        <v>774336.9</v>
      </c>
      <c r="D54" s="82">
        <f t="shared" si="1"/>
        <v>772418</v>
      </c>
      <c r="E54" s="82">
        <f t="shared" si="1"/>
        <v>771874.1</v>
      </c>
      <c r="F54" s="81">
        <f>(E54*100)/D54</f>
        <v>99.929584758511581</v>
      </c>
    </row>
    <row r="55" spans="1:6" ht="25.5" x14ac:dyDescent="0.2">
      <c r="A55" s="53" t="s">
        <v>65</v>
      </c>
      <c r="B55" s="54" t="s">
        <v>66</v>
      </c>
      <c r="C55" s="83">
        <f>C56+C57</f>
        <v>774336.9</v>
      </c>
      <c r="D55" s="83">
        <f>D56+D57</f>
        <v>772418</v>
      </c>
      <c r="E55" s="83">
        <f>E56+E57</f>
        <v>771874.1</v>
      </c>
      <c r="F55" s="83">
        <f>(E55*100)/D55</f>
        <v>99.929584758511581</v>
      </c>
    </row>
    <row r="56" spans="1:6" x14ac:dyDescent="0.2">
      <c r="A56" s="55" t="s">
        <v>67</v>
      </c>
      <c r="B56" s="56" t="s">
        <v>68</v>
      </c>
      <c r="C56" s="84">
        <v>774336.9</v>
      </c>
      <c r="D56" s="84">
        <v>772418</v>
      </c>
      <c r="E56" s="84">
        <v>771874.1</v>
      </c>
      <c r="F56" s="84"/>
    </row>
    <row r="57" spans="1:6" ht="25.5" x14ac:dyDescent="0.2">
      <c r="A57" s="55" t="s">
        <v>69</v>
      </c>
      <c r="B57" s="56" t="s">
        <v>70</v>
      </c>
      <c r="C57" s="84">
        <v>0</v>
      </c>
      <c r="D57" s="84">
        <v>0</v>
      </c>
      <c r="E57" s="84">
        <v>0</v>
      </c>
      <c r="F57" s="84"/>
    </row>
    <row r="58" spans="1:6" x14ac:dyDescent="0.2">
      <c r="A58" s="48" t="s">
        <v>73</v>
      </c>
      <c r="B58" s="48" t="s">
        <v>166</v>
      </c>
      <c r="C58" s="78">
        <f t="shared" ref="C58:E61" si="2">C59</f>
        <v>199</v>
      </c>
      <c r="D58" s="78">
        <f t="shared" si="2"/>
        <v>199</v>
      </c>
      <c r="E58" s="78">
        <f t="shared" si="2"/>
        <v>122.09</v>
      </c>
      <c r="F58" s="79">
        <f>(E58*100)/D58</f>
        <v>61.35175879396985</v>
      </c>
    </row>
    <row r="59" spans="1:6" x14ac:dyDescent="0.2">
      <c r="A59" s="49" t="s">
        <v>71</v>
      </c>
      <c r="B59" s="50" t="s">
        <v>72</v>
      </c>
      <c r="C59" s="80">
        <f t="shared" si="2"/>
        <v>199</v>
      </c>
      <c r="D59" s="80">
        <f t="shared" si="2"/>
        <v>199</v>
      </c>
      <c r="E59" s="80">
        <f t="shared" si="2"/>
        <v>122.09</v>
      </c>
      <c r="F59" s="81">
        <f>(E59*100)/D59</f>
        <v>61.35175879396985</v>
      </c>
    </row>
    <row r="60" spans="1:6" x14ac:dyDescent="0.2">
      <c r="A60" s="51" t="s">
        <v>88</v>
      </c>
      <c r="B60" s="52" t="s">
        <v>89</v>
      </c>
      <c r="C60" s="82">
        <f t="shared" si="2"/>
        <v>199</v>
      </c>
      <c r="D60" s="82">
        <f t="shared" si="2"/>
        <v>199</v>
      </c>
      <c r="E60" s="82">
        <f t="shared" si="2"/>
        <v>122.09</v>
      </c>
      <c r="F60" s="81">
        <f>(E60*100)/D60</f>
        <v>61.35175879396985</v>
      </c>
    </row>
    <row r="61" spans="1:6" x14ac:dyDescent="0.2">
      <c r="A61" s="53" t="s">
        <v>100</v>
      </c>
      <c r="B61" s="54" t="s">
        <v>101</v>
      </c>
      <c r="C61" s="83">
        <f t="shared" si="2"/>
        <v>199</v>
      </c>
      <c r="D61" s="83">
        <f t="shared" si="2"/>
        <v>199</v>
      </c>
      <c r="E61" s="83">
        <f t="shared" si="2"/>
        <v>122.09</v>
      </c>
      <c r="F61" s="83">
        <f>(E61*100)/D61</f>
        <v>61.35175879396985</v>
      </c>
    </row>
    <row r="62" spans="1:6" x14ac:dyDescent="0.2">
      <c r="A62" s="55" t="s">
        <v>102</v>
      </c>
      <c r="B62" s="56" t="s">
        <v>103</v>
      </c>
      <c r="C62" s="84">
        <v>199</v>
      </c>
      <c r="D62" s="84">
        <v>199</v>
      </c>
      <c r="E62" s="84">
        <v>122.09</v>
      </c>
      <c r="F62" s="84"/>
    </row>
    <row r="63" spans="1:6" x14ac:dyDescent="0.2">
      <c r="A63" s="49" t="s">
        <v>55</v>
      </c>
      <c r="B63" s="50" t="s">
        <v>56</v>
      </c>
      <c r="C63" s="80">
        <f t="shared" ref="C63:E65" si="3">C64</f>
        <v>199</v>
      </c>
      <c r="D63" s="80">
        <f t="shared" si="3"/>
        <v>199</v>
      </c>
      <c r="E63" s="80">
        <f t="shared" si="3"/>
        <v>109.22</v>
      </c>
      <c r="F63" s="81">
        <f>(E63*100)/D63</f>
        <v>54.884422110552762</v>
      </c>
    </row>
    <row r="64" spans="1:6" x14ac:dyDescent="0.2">
      <c r="A64" s="51" t="s">
        <v>57</v>
      </c>
      <c r="B64" s="52" t="s">
        <v>58</v>
      </c>
      <c r="C64" s="82">
        <f t="shared" si="3"/>
        <v>199</v>
      </c>
      <c r="D64" s="82">
        <f t="shared" si="3"/>
        <v>199</v>
      </c>
      <c r="E64" s="82">
        <f t="shared" si="3"/>
        <v>109.22</v>
      </c>
      <c r="F64" s="81">
        <f>(E64*100)/D64</f>
        <v>54.884422110552762</v>
      </c>
    </row>
    <row r="65" spans="1:6" x14ac:dyDescent="0.2">
      <c r="A65" s="53" t="s">
        <v>59</v>
      </c>
      <c r="B65" s="54" t="s">
        <v>60</v>
      </c>
      <c r="C65" s="83">
        <f t="shared" si="3"/>
        <v>199</v>
      </c>
      <c r="D65" s="83">
        <f t="shared" si="3"/>
        <v>199</v>
      </c>
      <c r="E65" s="83">
        <f t="shared" si="3"/>
        <v>109.22</v>
      </c>
      <c r="F65" s="83">
        <f>(E65*100)/D65</f>
        <v>54.884422110552762</v>
      </c>
    </row>
    <row r="66" spans="1:6" x14ac:dyDescent="0.2">
      <c r="A66" s="55" t="s">
        <v>61</v>
      </c>
      <c r="B66" s="56" t="s">
        <v>62</v>
      </c>
      <c r="C66" s="84">
        <v>199</v>
      </c>
      <c r="D66" s="84">
        <v>199</v>
      </c>
      <c r="E66" s="84">
        <v>109.22</v>
      </c>
      <c r="F66" s="84"/>
    </row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2024-03-28T10:03:53Z</cp:lastPrinted>
  <dcterms:created xsi:type="dcterms:W3CDTF">2022-08-12T12:51:27Z</dcterms:created>
  <dcterms:modified xsi:type="dcterms:W3CDTF">2024-04-06T20:15:45Z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