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avucak\Desktop\ODO - moja verzija\ODO ZADAR\"/>
    </mc:Choice>
  </mc:AlternateContent>
  <xr:revisionPtr revIDLastSave="0" documentId="13_ncr:1_{271DDC57-A373-45A2-A304-BE9022EF8588}" xr6:coauthVersionLast="47" xr6:coauthVersionMax="47" xr10:uidLastSave="{00000000-0000-0000-0000-000000000000}"/>
  <bookViews>
    <workbookView xWindow="-120" yWindow="-120" windowWidth="29040" windowHeight="15840" tabRatio="825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rashoda'!$B$1:$I$22</definedName>
    <definedName name="_xlnm.Print_Area" localSheetId="6">'Posebni dio'!$A$1:$C$9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5" i="15" l="1"/>
  <c r="I12" i="1"/>
  <c r="I16" i="1" s="1"/>
  <c r="J12" i="1"/>
  <c r="L12" i="1" s="1"/>
  <c r="G15" i="1"/>
  <c r="H15" i="1"/>
  <c r="H16" i="1" s="1"/>
  <c r="I15" i="1"/>
  <c r="J15" i="1"/>
  <c r="K12" i="1" l="1"/>
  <c r="J16" i="1"/>
  <c r="L16" i="1" s="1"/>
  <c r="G16" i="1"/>
  <c r="L15" i="1"/>
  <c r="K15" i="1"/>
  <c r="H26" i="1"/>
  <c r="H27" i="1" s="1"/>
  <c r="I26" i="1"/>
  <c r="I27" i="1" s="1"/>
  <c r="J26" i="1"/>
  <c r="G26" i="1"/>
  <c r="H23" i="1"/>
  <c r="I23" i="1"/>
  <c r="J23" i="1"/>
  <c r="L23" i="1" s="1"/>
  <c r="G23" i="1"/>
  <c r="L26" i="1" l="1"/>
  <c r="K16" i="1"/>
  <c r="J27" i="1"/>
  <c r="L27" i="1" s="1"/>
  <c r="K23" i="1"/>
  <c r="K26" i="1"/>
  <c r="G27" i="1"/>
  <c r="E79" i="15"/>
  <c r="F79" i="15" s="1"/>
  <c r="D79" i="15"/>
  <c r="C79" i="15"/>
  <c r="E78" i="15"/>
  <c r="E77" i="15" s="1"/>
  <c r="D78" i="15"/>
  <c r="D77" i="15" s="1"/>
  <c r="C78" i="15"/>
  <c r="C77" i="15" s="1"/>
  <c r="F76" i="15"/>
  <c r="E74" i="15"/>
  <c r="F74" i="15" s="1"/>
  <c r="D74" i="15"/>
  <c r="C74" i="15"/>
  <c r="C73" i="15" s="1"/>
  <c r="C72" i="15" s="1"/>
  <c r="E73" i="15"/>
  <c r="E72" i="15" s="1"/>
  <c r="D73" i="15"/>
  <c r="D72" i="15" s="1"/>
  <c r="E70" i="15"/>
  <c r="F70" i="15" s="1"/>
  <c r="D70" i="15"/>
  <c r="C70" i="15"/>
  <c r="C69" i="15" s="1"/>
  <c r="C68" i="15" s="1"/>
  <c r="C67" i="15" s="1"/>
  <c r="C8" i="15" s="1"/>
  <c r="E69" i="15"/>
  <c r="E68" i="15" s="1"/>
  <c r="D69" i="15"/>
  <c r="D68" i="15" s="1"/>
  <c r="D67" i="15" s="1"/>
  <c r="D8" i="15" s="1"/>
  <c r="E64" i="15"/>
  <c r="E63" i="15" s="1"/>
  <c r="D64" i="15"/>
  <c r="D63" i="15" s="1"/>
  <c r="D62" i="15" s="1"/>
  <c r="C64" i="15"/>
  <c r="C63" i="15" s="1"/>
  <c r="C62" i="15" s="1"/>
  <c r="E60" i="15"/>
  <c r="E59" i="15" s="1"/>
  <c r="D60" i="15"/>
  <c r="D59" i="15" s="1"/>
  <c r="C60" i="15"/>
  <c r="C59" i="15"/>
  <c r="E57" i="15"/>
  <c r="F57" i="15" s="1"/>
  <c r="D57" i="15"/>
  <c r="C57" i="15"/>
  <c r="C54" i="15" s="1"/>
  <c r="C53" i="15" s="1"/>
  <c r="E55" i="15"/>
  <c r="E54" i="15" s="1"/>
  <c r="D55" i="15"/>
  <c r="D54" i="15" s="1"/>
  <c r="D53" i="15" s="1"/>
  <c r="C55" i="15"/>
  <c r="E51" i="15"/>
  <c r="E48" i="15" s="1"/>
  <c r="F48" i="15" s="1"/>
  <c r="D51" i="15"/>
  <c r="D48" i="15" s="1"/>
  <c r="C51" i="15"/>
  <c r="E49" i="15"/>
  <c r="F49" i="15" s="1"/>
  <c r="D49" i="15"/>
  <c r="C49" i="15"/>
  <c r="C48" i="15"/>
  <c r="E43" i="15"/>
  <c r="F43" i="15" s="1"/>
  <c r="D43" i="15"/>
  <c r="C43" i="15"/>
  <c r="E41" i="15"/>
  <c r="F41" i="15" s="1"/>
  <c r="D41" i="15"/>
  <c r="C41" i="15"/>
  <c r="E32" i="15"/>
  <c r="F32" i="15" s="1"/>
  <c r="D32" i="15"/>
  <c r="C32" i="15"/>
  <c r="E28" i="15"/>
  <c r="F28" i="15" s="1"/>
  <c r="D28" i="15"/>
  <c r="D22" i="15" s="1"/>
  <c r="C28" i="15"/>
  <c r="E23" i="15"/>
  <c r="F23" i="15" s="1"/>
  <c r="D23" i="15"/>
  <c r="C23" i="15"/>
  <c r="C22" i="15"/>
  <c r="E20" i="15"/>
  <c r="E14" i="15" s="1"/>
  <c r="D20" i="15"/>
  <c r="D14" i="15" s="1"/>
  <c r="D13" i="15" s="1"/>
  <c r="D12" i="15" s="1"/>
  <c r="D7" i="15" s="1"/>
  <c r="C20" i="15"/>
  <c r="E18" i="15"/>
  <c r="F18" i="15" s="1"/>
  <c r="D18" i="15"/>
  <c r="C18" i="15"/>
  <c r="E15" i="15"/>
  <c r="F15" i="15" s="1"/>
  <c r="D15" i="15"/>
  <c r="C15" i="15"/>
  <c r="C14" i="15" s="1"/>
  <c r="C13" i="15" s="1"/>
  <c r="E9" i="15"/>
  <c r="F9" i="15" s="1"/>
  <c r="D9" i="15"/>
  <c r="C9" i="15"/>
  <c r="H8" i="8"/>
  <c r="G8" i="8"/>
  <c r="H7" i="8"/>
  <c r="F7" i="8"/>
  <c r="F6" i="8" s="1"/>
  <c r="H6" i="8" s="1"/>
  <c r="E7" i="8"/>
  <c r="D7" i="8"/>
  <c r="D6" i="8" s="1"/>
  <c r="C7" i="8"/>
  <c r="G7" i="8" s="1"/>
  <c r="E6" i="8"/>
  <c r="H17" i="5"/>
  <c r="G17" i="5"/>
  <c r="F16" i="5"/>
  <c r="H16" i="5" s="1"/>
  <c r="E16" i="5"/>
  <c r="E13" i="5" s="1"/>
  <c r="D16" i="5"/>
  <c r="C16" i="5"/>
  <c r="H15" i="5"/>
  <c r="G15" i="5"/>
  <c r="F14" i="5"/>
  <c r="H14" i="5" s="1"/>
  <c r="E14" i="5"/>
  <c r="D14" i="5"/>
  <c r="D13" i="5" s="1"/>
  <c r="C14" i="5"/>
  <c r="C13" i="5" s="1"/>
  <c r="H12" i="5"/>
  <c r="G12" i="5"/>
  <c r="H11" i="5"/>
  <c r="F11" i="5"/>
  <c r="G11" i="5" s="1"/>
  <c r="E11" i="5"/>
  <c r="D11" i="5"/>
  <c r="C11" i="5"/>
  <c r="H10" i="5"/>
  <c r="G10" i="5"/>
  <c r="F9" i="5"/>
  <c r="H9" i="5" s="1"/>
  <c r="E9" i="5"/>
  <c r="D9" i="5"/>
  <c r="C9" i="5"/>
  <c r="H8" i="5"/>
  <c r="G8" i="5"/>
  <c r="F7" i="5"/>
  <c r="E7" i="5"/>
  <c r="E6" i="5" s="1"/>
  <c r="D7" i="5"/>
  <c r="D6" i="5" s="1"/>
  <c r="C7" i="5"/>
  <c r="L75" i="3"/>
  <c r="K75" i="3"/>
  <c r="J74" i="3"/>
  <c r="J73" i="3" s="1"/>
  <c r="I74" i="3"/>
  <c r="I73" i="3" s="1"/>
  <c r="H74" i="3"/>
  <c r="H73" i="3" s="1"/>
  <c r="G74" i="3"/>
  <c r="G73" i="3" s="1"/>
  <c r="L72" i="3"/>
  <c r="K72" i="3"/>
  <c r="J71" i="3"/>
  <c r="L71" i="3" s="1"/>
  <c r="I71" i="3"/>
  <c r="H71" i="3"/>
  <c r="G71" i="3"/>
  <c r="L70" i="3"/>
  <c r="K70" i="3"/>
  <c r="J69" i="3"/>
  <c r="L69" i="3" s="1"/>
  <c r="I69" i="3"/>
  <c r="H69" i="3"/>
  <c r="G69" i="3"/>
  <c r="K69" i="3" s="1"/>
  <c r="J68" i="3"/>
  <c r="J67" i="3" s="1"/>
  <c r="I68" i="3"/>
  <c r="I67" i="3" s="1"/>
  <c r="H68" i="3"/>
  <c r="H67" i="3" s="1"/>
  <c r="L66" i="3"/>
  <c r="K66" i="3"/>
  <c r="J65" i="3"/>
  <c r="L65" i="3" s="1"/>
  <c r="I65" i="3"/>
  <c r="H65" i="3"/>
  <c r="H62" i="3" s="1"/>
  <c r="G65" i="3"/>
  <c r="K65" i="3" s="1"/>
  <c r="L64" i="3"/>
  <c r="K64" i="3"/>
  <c r="J63" i="3"/>
  <c r="L63" i="3" s="1"/>
  <c r="I63" i="3"/>
  <c r="H63" i="3"/>
  <c r="G63" i="3"/>
  <c r="J62" i="3"/>
  <c r="L62" i="3" s="1"/>
  <c r="I62" i="3"/>
  <c r="L61" i="3"/>
  <c r="K61" i="3"/>
  <c r="L60" i="3"/>
  <c r="K60" i="3"/>
  <c r="L59" i="3"/>
  <c r="K59" i="3"/>
  <c r="L58" i="3"/>
  <c r="K58" i="3"/>
  <c r="J57" i="3"/>
  <c r="L57" i="3" s="1"/>
  <c r="I57" i="3"/>
  <c r="H57" i="3"/>
  <c r="G57" i="3"/>
  <c r="K57" i="3" s="1"/>
  <c r="L56" i="3"/>
  <c r="K56" i="3"/>
  <c r="L55" i="3"/>
  <c r="J55" i="3"/>
  <c r="I55" i="3"/>
  <c r="H55" i="3"/>
  <c r="G55" i="3"/>
  <c r="K55" i="3" s="1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J46" i="3"/>
  <c r="L46" i="3" s="1"/>
  <c r="I46" i="3"/>
  <c r="H46" i="3"/>
  <c r="G46" i="3"/>
  <c r="L45" i="3"/>
  <c r="K45" i="3"/>
  <c r="L44" i="3"/>
  <c r="K44" i="3"/>
  <c r="L43" i="3"/>
  <c r="K43" i="3"/>
  <c r="J42" i="3"/>
  <c r="L42" i="3" s="1"/>
  <c r="I42" i="3"/>
  <c r="H42" i="3"/>
  <c r="G42" i="3"/>
  <c r="L41" i="3"/>
  <c r="K41" i="3"/>
  <c r="L40" i="3"/>
  <c r="K40" i="3"/>
  <c r="L39" i="3"/>
  <c r="K39" i="3"/>
  <c r="L38" i="3"/>
  <c r="K38" i="3"/>
  <c r="J37" i="3"/>
  <c r="L37" i="3" s="1"/>
  <c r="I37" i="3"/>
  <c r="I36" i="3" s="1"/>
  <c r="H37" i="3"/>
  <c r="H36" i="3" s="1"/>
  <c r="G37" i="3"/>
  <c r="L35" i="3"/>
  <c r="K35" i="3"/>
  <c r="J34" i="3"/>
  <c r="L34" i="3" s="1"/>
  <c r="I34" i="3"/>
  <c r="I28" i="3" s="1"/>
  <c r="H34" i="3"/>
  <c r="G34" i="3"/>
  <c r="L33" i="3"/>
  <c r="K33" i="3"/>
  <c r="J32" i="3"/>
  <c r="L32" i="3" s="1"/>
  <c r="I32" i="3"/>
  <c r="H32" i="3"/>
  <c r="G32" i="3"/>
  <c r="K32" i="3" s="1"/>
  <c r="L31" i="3"/>
  <c r="K31" i="3"/>
  <c r="L30" i="3"/>
  <c r="K30" i="3"/>
  <c r="L29" i="3"/>
  <c r="J29" i="3"/>
  <c r="I29" i="3"/>
  <c r="H29" i="3"/>
  <c r="G29" i="3"/>
  <c r="K29" i="3" s="1"/>
  <c r="H28" i="3"/>
  <c r="H27" i="3" s="1"/>
  <c r="H26" i="3" s="1"/>
  <c r="L21" i="3"/>
  <c r="K21" i="3"/>
  <c r="L20" i="3"/>
  <c r="K20" i="3"/>
  <c r="J19" i="3"/>
  <c r="J18" i="3" s="1"/>
  <c r="I19" i="3"/>
  <c r="I18" i="3" s="1"/>
  <c r="H19" i="3"/>
  <c r="H18" i="3" s="1"/>
  <c r="G19" i="3"/>
  <c r="L17" i="3"/>
  <c r="K17" i="3"/>
  <c r="J16" i="3"/>
  <c r="J15" i="3" s="1"/>
  <c r="I16" i="3"/>
  <c r="I15" i="3" s="1"/>
  <c r="H16" i="3"/>
  <c r="H15" i="3" s="1"/>
  <c r="G16" i="3"/>
  <c r="G15" i="3" s="1"/>
  <c r="L14" i="3"/>
  <c r="K14" i="3"/>
  <c r="J13" i="3"/>
  <c r="K13" i="3" s="1"/>
  <c r="I13" i="3"/>
  <c r="L13" i="3" s="1"/>
  <c r="H13" i="3"/>
  <c r="H12" i="3" s="1"/>
  <c r="G13" i="3"/>
  <c r="G12" i="3" s="1"/>
  <c r="K12" i="3" s="1"/>
  <c r="L12" i="3"/>
  <c r="J12" i="3"/>
  <c r="I12" i="3"/>
  <c r="I11" i="3" s="1"/>
  <c r="I10" i="3" s="1"/>
  <c r="G7" i="5" l="1"/>
  <c r="K27" i="1"/>
  <c r="F6" i="5"/>
  <c r="H6" i="5" s="1"/>
  <c r="G9" i="5"/>
  <c r="F63" i="15"/>
  <c r="E62" i="15"/>
  <c r="F62" i="15" s="1"/>
  <c r="C12" i="15"/>
  <c r="C7" i="15" s="1"/>
  <c r="F68" i="15"/>
  <c r="E67" i="15"/>
  <c r="F77" i="15"/>
  <c r="F14" i="15"/>
  <c r="E13" i="15"/>
  <c r="F54" i="15"/>
  <c r="E53" i="15"/>
  <c r="F53" i="15" s="1"/>
  <c r="I27" i="3"/>
  <c r="I26" i="3" s="1"/>
  <c r="L18" i="3"/>
  <c r="K73" i="3"/>
  <c r="L73" i="3"/>
  <c r="F59" i="15"/>
  <c r="F72" i="15"/>
  <c r="L67" i="3"/>
  <c r="F13" i="5"/>
  <c r="H13" i="5" s="1"/>
  <c r="F51" i="15"/>
  <c r="L16" i="3"/>
  <c r="L68" i="3"/>
  <c r="K71" i="3"/>
  <c r="G13" i="5"/>
  <c r="F78" i="15"/>
  <c r="J28" i="3"/>
  <c r="F60" i="15"/>
  <c r="K74" i="3"/>
  <c r="H7" i="5"/>
  <c r="E22" i="15"/>
  <c r="F22" i="15" s="1"/>
  <c r="F64" i="15"/>
  <c r="G62" i="3"/>
  <c r="K62" i="3" s="1"/>
  <c r="L74" i="3"/>
  <c r="L19" i="3"/>
  <c r="F69" i="15"/>
  <c r="J36" i="3"/>
  <c r="L36" i="3" s="1"/>
  <c r="F73" i="15"/>
  <c r="F20" i="15"/>
  <c r="F55" i="15"/>
  <c r="K19" i="3"/>
  <c r="K46" i="3"/>
  <c r="K34" i="3"/>
  <c r="K42" i="3"/>
  <c r="G16" i="5"/>
  <c r="J11" i="3"/>
  <c r="L11" i="3" s="1"/>
  <c r="G14" i="5"/>
  <c r="C6" i="8"/>
  <c r="G6" i="8" s="1"/>
  <c r="H11" i="3"/>
  <c r="H10" i="3" s="1"/>
  <c r="L15" i="3"/>
  <c r="K15" i="3"/>
  <c r="K16" i="3"/>
  <c r="G18" i="3"/>
  <c r="C6" i="5"/>
  <c r="G6" i="5" s="1"/>
  <c r="G68" i="3"/>
  <c r="K63" i="3"/>
  <c r="G36" i="3"/>
  <c r="K37" i="3"/>
  <c r="G28" i="3"/>
  <c r="F13" i="15" l="1"/>
  <c r="E12" i="15"/>
  <c r="E8" i="15"/>
  <c r="F8" i="15" s="1"/>
  <c r="F67" i="15"/>
  <c r="K36" i="3"/>
  <c r="J10" i="3"/>
  <c r="L10" i="3" s="1"/>
  <c r="L28" i="3"/>
  <c r="J27" i="3"/>
  <c r="G11" i="3"/>
  <c r="K18" i="3"/>
  <c r="K68" i="3"/>
  <c r="G67" i="3"/>
  <c r="K67" i="3" s="1"/>
  <c r="G27" i="3"/>
  <c r="K28" i="3"/>
  <c r="L27" i="3" l="1"/>
  <c r="J26" i="3"/>
  <c r="L26" i="3" s="1"/>
  <c r="F12" i="15"/>
  <c r="E7" i="15"/>
  <c r="F7" i="15" s="1"/>
  <c r="K11" i="3"/>
  <c r="G10" i="3"/>
  <c r="K10" i="3" s="1"/>
  <c r="K27" i="3"/>
  <c r="G26" i="3"/>
  <c r="K26" i="3" s="1"/>
</calcChain>
</file>

<file path=xl/sharedStrings.xml><?xml version="1.0" encoding="utf-8"?>
<sst xmlns="http://schemas.openxmlformats.org/spreadsheetml/2006/main" count="399" uniqueCount="194">
  <si>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</si>
  <si>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</si>
  <si>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</si>
  <si>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</si>
  <si>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</si>
  <si>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</si>
  <si>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</si>
  <si>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</si>
  <si>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</si>
  <si>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</si>
  <si>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</si>
  <si>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</si>
  <si>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</si>
  <si>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</si>
  <si>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</si>
  <si>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</si>
  <si>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</si>
  <si>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</si>
  <si>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</si>
  <si>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</si>
  <si>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</si>
  <si>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</si>
  <si>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</si>
  <si>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</si>
  <si>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</si>
  <si>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</si>
  <si>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</si>
  <si>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</si>
  <si>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</si>
  <si>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</si>
  <si>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</si>
  <si>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</si>
  <si>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</si>
  <si>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</si>
  <si>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</si>
  <si>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</si>
  <si>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</si>
  <si>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</si>
  <si>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</si>
  <si>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Napomena:  Iznosi u stupcu "OSTVARENJE/IZVRŠENJE 1.-12.2022." preračunavaju se iz kuna u eure prema fiksnom tečaju konverzije (1 EUR=7,53450 kuna) i po pravilima za preračunavanje i zaokruživanje.</t>
  </si>
  <si>
    <t>Napomena : Iznosi u stupcima "OSTVARENJE/IZVRŠENJE 1.-12.2022." i "OSTVARENJE/IZVRŠENJE 1.-12. 2023." iskazuju se na dvije decimale.</t>
  </si>
  <si>
    <t xml:space="preserve">** AKO Opći i Posebni dio polugodišnjeg izvještaja ne sadrži "TEKUĆI PLAN 2023.", "INDEKS"("OSTVARENJE/IZVRŠENJE 1.-12.2023."/"TEKUĆI PLAN 2023.") iskazuje se kao "OSTVARENJE/IZVRŠENJE 1.-12.2023."/"IZVORNI PLAN 2023." ODNOSNO "REBALANS 2023." </t>
  </si>
  <si>
    <t>UKUPNI PRIHODI</t>
  </si>
  <si>
    <t>UKUPNO PRIHODI</t>
  </si>
  <si>
    <t>UKUPNO IZDACI</t>
  </si>
  <si>
    <t>IZVRŠENJE FINANCIJSKOG PLANA PRORAČUNSKOG KORISNIKA DRŽAVNOG PRORAČUNA
ZA  2023. GODINU</t>
  </si>
  <si>
    <t xml:space="preserve">OSTVARENJE/IZVRŠENJE 
1.-12.2022. </t>
  </si>
  <si>
    <t>IZVORNI PLAN ILI REBALANS 2023.*</t>
  </si>
  <si>
    <t>TEKUĆI PLAN 2023.*</t>
  </si>
  <si>
    <t xml:space="preserve">OSTVARENJE/IZVRŠENJE 
1.-12.2023. </t>
  </si>
  <si>
    <t xml:space="preserve">OSTVARENJE/ IZVRŠENJE 
1.-12.2022. </t>
  </si>
  <si>
    <t xml:space="preserve">OSTVARENJE/ IZVRŠENJE 
1.-12.2023. </t>
  </si>
  <si>
    <t xml:space="preserve"> IZVRŠENJE 
1.-12.2022. </t>
  </si>
  <si>
    <t xml:space="preserve"> IZVRŠENJE 
1.-12.2023. </t>
  </si>
  <si>
    <t>TEKUĆI PLAN2023.*</t>
  </si>
  <si>
    <t>6</t>
  </si>
  <si>
    <t>PRIHODI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</si>
  <si>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</si>
  <si>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</si>
  <si>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</si>
  <si>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</si>
  <si>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</si>
  <si>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</si>
  <si>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</si>
  <si>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</si>
  <si>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</si>
  <si>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</si>
  <si>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</si>
  <si>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</si>
  <si>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</si>
  <si>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</si>
  <si>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</si>
  <si>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</si>
  <si>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</si>
  <si>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</si>
  <si>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</si>
  <si>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</si>
  <si>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</si>
  <si>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</si>
  <si>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</si>
  <si>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</si>
  <si>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</si>
  <si>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</si>
  <si>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</si>
  <si>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</si>
  <si>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</si>
  <si>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</si>
  <si>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</si>
  <si>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</si>
  <si>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</si>
  <si>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</si>
  <si>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</si>
  <si>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</si>
  <si>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</si>
  <si>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</si>
  <si>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</si>
  <si>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</si>
  <si>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</si>
  <si>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</si>
  <si>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</si>
  <si>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</si>
  <si>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</si>
  <si>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</si>
  <si>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</si>
  <si>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</si>
  <si>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</si>
  <si>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</si>
  <si>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</si>
  <si>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</si>
  <si>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</si>
  <si>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</si>
  <si>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</si>
  <si>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3225</t>
  </si>
  <si>
    <t>SITNI INVENTAR I AUTO GUME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</si>
  <si>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</si>
  <si>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</si>
  <si>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</si>
  <si>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</si>
  <si>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</si>
  <si>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</si>
  <si>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</si>
  <si>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</si>
  <si>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</si>
  <si>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</si>
  <si>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</si>
  <si>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</si>
  <si>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</si>
  <si>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</si>
  <si>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</si>
  <si>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</si>
  <si>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</si>
  <si>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</si>
  <si>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</si>
  <si>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</si>
  <si>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</si>
  <si>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</si>
  <si>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</si>
  <si>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</si>
  <si>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</si>
  <si>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</si>
  <si>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</si>
  <si>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</si>
  <si>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3296</t>
  </si>
  <si>
    <t>TROŠKOVI SUD.POSTUPAKA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</si>
  <si>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</si>
  <si>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</si>
  <si>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</si>
  <si>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</si>
  <si>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</si>
  <si>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</si>
  <si>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</si>
  <si>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</si>
  <si>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</si>
  <si>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</si>
  <si>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</si>
  <si>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</si>
  <si>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</si>
  <si>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</si>
  <si>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</si>
  <si>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</si>
  <si>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</si>
  <si>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</si>
  <si>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</si>
  <si>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</si>
  <si>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</si>
  <si>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</si>
  <si>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</si>
  <si>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</si>
  <si>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</si>
  <si>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</si>
  <si>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</si>
  <si>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</si>
  <si>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</si>
  <si>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</si>
  <si>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</si>
  <si>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</si>
  <si>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</si>
  <si>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</si>
  <si>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3 Javni red i sigurnost</t>
  </si>
  <si>
    <t>0330 Sudovi</t>
  </si>
  <si>
    <t>135 - ZADAR OPĆINSKO DRŽAVNO ODVJETNIŠTVO</t>
  </si>
  <si>
    <t>85</t>
  </si>
  <si>
    <t>11</t>
  </si>
  <si>
    <t>43</t>
  </si>
  <si>
    <t>A642000</t>
  </si>
  <si>
    <t xml:space="preserve">Progon počinitelja kaznenih i kažnjivih djela i zaštita imovine RH pred nadležnim sudovima i tijelima </t>
  </si>
  <si>
    <t>TEKUĆI PLAN  2023.*</t>
  </si>
  <si>
    <t>IZVRŠENJE 1.-12.2023.*</t>
  </si>
  <si>
    <t xml:space="preserve">INDEKS**
</t>
  </si>
  <si>
    <t>Opći prihodi i primici</t>
  </si>
  <si>
    <t>Vlastiti prihodi</t>
  </si>
  <si>
    <t>Ostali prihodi za posebne namjene</t>
  </si>
  <si>
    <t>2812 Djelovanje državnih odvjetništava</t>
  </si>
  <si>
    <t>4972 - Općinsko državno odvjetništvo u Zadru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</si>
</sst>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6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 applyAlignment="1" applyProtection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4" fontId="3" fillId="0" borderId="3" xfId="0" applyNumberFormat="1" applyFont="1" applyFill="1" applyBorder="1" applyAlignment="1">
      <alignment horizontal="right"/>
    </xf>
    <xf numFmtId="4" fontId="18" fillId="0" borderId="13" xfId="2" applyNumberFormat="1" applyFont="1" applyFill="1" applyBorder="1"/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35"/>
  <sheetViews>
    <sheetView tabSelected="1" workbookViewId="0">
      <selection activeCell="I26" sqref="I26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97" t="s">
        <v>45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7" t="s">
        <v>4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7" t="s">
        <v>24</v>
      </c>
      <c r="C5" s="97"/>
      <c r="D5" s="97"/>
      <c r="E5" s="97"/>
      <c r="F5" s="97"/>
      <c r="G5" s="97"/>
      <c r="H5" s="97"/>
      <c r="I5" s="97"/>
      <c r="J5" s="97"/>
      <c r="K5" s="97"/>
      <c r="L5" s="97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3" t="s">
        <v>32</v>
      </c>
      <c r="C7" s="113"/>
      <c r="D7" s="113"/>
      <c r="E7" s="113"/>
      <c r="F7" s="113"/>
      <c r="G7" s="5"/>
      <c r="H7" s="6"/>
      <c r="I7" s="6"/>
      <c r="J7" s="6"/>
      <c r="K7" s="22"/>
      <c r="L7" s="22"/>
    </row>
    <row r="8" spans="2:13" ht="25.5" x14ac:dyDescent="0.25">
      <c r="B8" s="107" t="s">
        <v>3</v>
      </c>
      <c r="C8" s="107"/>
      <c r="D8" s="107"/>
      <c r="E8" s="107"/>
      <c r="F8" s="107"/>
      <c r="G8" s="21" t="s">
        <v>46</v>
      </c>
      <c r="H8" s="21" t="s">
        <v>47</v>
      </c>
      <c r="I8" s="21" t="s">
        <v>48</v>
      </c>
      <c r="J8" s="21" t="s">
        <v>49</v>
      </c>
      <c r="K8" s="21" t="s">
        <v>6</v>
      </c>
      <c r="L8" s="21" t="s">
        <v>22</v>
      </c>
    </row>
    <row r="9" spans="2:13" x14ac:dyDescent="0.25">
      <c r="B9" s="108">
        <v>1</v>
      </c>
      <c r="C9" s="108"/>
      <c r="D9" s="108"/>
      <c r="E9" s="108"/>
      <c r="F9" s="109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ht="18.75" customHeight="1" x14ac:dyDescent="0.25">
      <c r="B10" s="103" t="s">
        <v>8</v>
      </c>
      <c r="C10" s="104"/>
      <c r="D10" s="104"/>
      <c r="E10" s="104"/>
      <c r="F10" s="105"/>
      <c r="G10" s="85">
        <v>1290913.6700000002</v>
      </c>
      <c r="H10" s="86">
        <v>1585487.24</v>
      </c>
      <c r="I10" s="86">
        <v>1564105</v>
      </c>
      <c r="J10" s="86">
        <v>1563762.3</v>
      </c>
      <c r="K10" s="86"/>
      <c r="L10" s="86"/>
    </row>
    <row r="11" spans="2:13" ht="17.25" customHeight="1" x14ac:dyDescent="0.25">
      <c r="B11" s="106" t="s">
        <v>7</v>
      </c>
      <c r="C11" s="105"/>
      <c r="D11" s="105"/>
      <c r="E11" s="105"/>
      <c r="F11" s="105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ht="18.75" customHeight="1" x14ac:dyDescent="0.25">
      <c r="B12" s="100" t="s">
        <v>0</v>
      </c>
      <c r="C12" s="101"/>
      <c r="D12" s="101"/>
      <c r="E12" s="101"/>
      <c r="F12" s="102"/>
      <c r="G12" s="87">
        <v>1290930.79</v>
      </c>
      <c r="H12" s="87">
        <v>1585487.24</v>
      </c>
      <c r="I12" s="87">
        <f t="shared" ref="I12:J12" si="0">I10+I11</f>
        <v>1564105</v>
      </c>
      <c r="J12" s="87">
        <f t="shared" si="0"/>
        <v>1563762.3</v>
      </c>
      <c r="K12" s="88">
        <f>J12/G12*100</f>
        <v>121.13448002894098</v>
      </c>
      <c r="L12" s="88">
        <f>J12/I12*100</f>
        <v>99.978089706253741</v>
      </c>
    </row>
    <row r="13" spans="2:13" ht="23.25" customHeight="1" x14ac:dyDescent="0.25">
      <c r="B13" s="112" t="s">
        <v>9</v>
      </c>
      <c r="C13" s="104"/>
      <c r="D13" s="104"/>
      <c r="E13" s="104"/>
      <c r="F13" s="104"/>
      <c r="G13" s="89">
        <v>1274632.43</v>
      </c>
      <c r="H13" s="86">
        <v>1535931.24</v>
      </c>
      <c r="I13" s="86">
        <v>1541848</v>
      </c>
      <c r="J13" s="86">
        <v>1541524.08</v>
      </c>
      <c r="K13" s="86"/>
      <c r="L13" s="86"/>
    </row>
    <row r="14" spans="2:13" ht="20.25" customHeight="1" x14ac:dyDescent="0.25">
      <c r="B14" s="106" t="s">
        <v>10</v>
      </c>
      <c r="C14" s="105"/>
      <c r="D14" s="105"/>
      <c r="E14" s="105"/>
      <c r="F14" s="105"/>
      <c r="G14" s="85">
        <v>16298.36</v>
      </c>
      <c r="H14" s="86">
        <v>49556</v>
      </c>
      <c r="I14" s="86">
        <v>22257</v>
      </c>
      <c r="J14" s="86">
        <v>22256.05</v>
      </c>
      <c r="K14" s="86"/>
      <c r="L14" s="86"/>
    </row>
    <row r="15" spans="2:13" ht="22.5" customHeight="1" x14ac:dyDescent="0.25">
      <c r="B15" s="14" t="s">
        <v>1</v>
      </c>
      <c r="C15" s="15"/>
      <c r="D15" s="15"/>
      <c r="E15" s="15"/>
      <c r="F15" s="15"/>
      <c r="G15" s="87">
        <f>G13+G14</f>
        <v>1290930.79</v>
      </c>
      <c r="H15" s="87">
        <f t="shared" ref="H15:J15" si="1">H13+H14</f>
        <v>1585487.24</v>
      </c>
      <c r="I15" s="87">
        <f t="shared" si="1"/>
        <v>1564105</v>
      </c>
      <c r="J15" s="87">
        <f t="shared" si="1"/>
        <v>1563780.1300000001</v>
      </c>
      <c r="K15" s="88">
        <f>J15/G15*100</f>
        <v>121.13586120290772</v>
      </c>
      <c r="L15" s="88">
        <f>J15/I15*100</f>
        <v>99.979229655298084</v>
      </c>
    </row>
    <row r="16" spans="2:13" x14ac:dyDescent="0.25">
      <c r="B16" s="111" t="s">
        <v>2</v>
      </c>
      <c r="C16" s="101"/>
      <c r="D16" s="101"/>
      <c r="E16" s="101"/>
      <c r="F16" s="101"/>
      <c r="G16" s="90">
        <f>G12-G15</f>
        <v>0</v>
      </c>
      <c r="H16" s="90">
        <f t="shared" ref="H16:J16" si="2">H12-H15</f>
        <v>0</v>
      </c>
      <c r="I16" s="90">
        <f t="shared" si="2"/>
        <v>0</v>
      </c>
      <c r="J16" s="90">
        <f t="shared" si="2"/>
        <v>-17.830000000074506</v>
      </c>
      <c r="K16" s="88" t="e">
        <f>J16/G16*100</f>
        <v>#DIV/0!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3" t="s">
        <v>29</v>
      </c>
      <c r="C18" s="113"/>
      <c r="D18" s="113"/>
      <c r="E18" s="113"/>
      <c r="F18" s="113"/>
      <c r="G18" s="7"/>
      <c r="H18" s="7"/>
      <c r="I18" s="7"/>
      <c r="J18" s="7"/>
      <c r="K18" s="1"/>
      <c r="L18" s="1"/>
      <c r="M18" s="1"/>
    </row>
    <row r="19" spans="1:49" ht="25.5" x14ac:dyDescent="0.25">
      <c r="B19" s="107" t="s">
        <v>3</v>
      </c>
      <c r="C19" s="107"/>
      <c r="D19" s="107"/>
      <c r="E19" s="107"/>
      <c r="F19" s="107"/>
      <c r="G19" s="21" t="s">
        <v>46</v>
      </c>
      <c r="H19" s="2" t="s">
        <v>47</v>
      </c>
      <c r="I19" s="2" t="s">
        <v>48</v>
      </c>
      <c r="J19" s="2" t="s">
        <v>49</v>
      </c>
      <c r="K19" s="2" t="s">
        <v>6</v>
      </c>
      <c r="L19" s="2" t="s">
        <v>22</v>
      </c>
    </row>
    <row r="20" spans="1:49" x14ac:dyDescent="0.25">
      <c r="B20" s="114">
        <v>1</v>
      </c>
      <c r="C20" s="115"/>
      <c r="D20" s="115"/>
      <c r="E20" s="115"/>
      <c r="F20" s="115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23.25" customHeight="1" x14ac:dyDescent="0.25">
      <c r="B21" s="103" t="s">
        <v>11</v>
      </c>
      <c r="C21" s="116"/>
      <c r="D21" s="116"/>
      <c r="E21" s="116"/>
      <c r="F21" s="116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ht="16.5" customHeight="1" x14ac:dyDescent="0.25">
      <c r="B22" s="103" t="s">
        <v>12</v>
      </c>
      <c r="C22" s="104"/>
      <c r="D22" s="104"/>
      <c r="E22" s="104"/>
      <c r="F22" s="104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24" customHeight="1" x14ac:dyDescent="0.25">
      <c r="B23" s="117" t="s">
        <v>23</v>
      </c>
      <c r="C23" s="118"/>
      <c r="D23" s="118"/>
      <c r="E23" s="118"/>
      <c r="F23" s="119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23.25" customHeight="1" x14ac:dyDescent="0.25">
      <c r="A24"/>
      <c r="B24" s="103" t="s">
        <v>5</v>
      </c>
      <c r="C24" s="104"/>
      <c r="D24" s="104"/>
      <c r="E24" s="104"/>
      <c r="F24" s="104"/>
      <c r="G24" s="89">
        <v>49.44</v>
      </c>
      <c r="H24" s="86">
        <v>33</v>
      </c>
      <c r="I24" s="86">
        <v>33</v>
      </c>
      <c r="J24" s="86">
        <v>32.32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3" t="s">
        <v>28</v>
      </c>
      <c r="C25" s="104"/>
      <c r="D25" s="104"/>
      <c r="E25" s="104"/>
      <c r="F25" s="104"/>
      <c r="G25" s="89">
        <v>-32.32</v>
      </c>
      <c r="H25" s="86">
        <v>-33</v>
      </c>
      <c r="I25" s="86">
        <v>-33</v>
      </c>
      <c r="J25" s="86">
        <v>-14.49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ht="27" customHeight="1" x14ac:dyDescent="0.25">
      <c r="A26" s="35"/>
      <c r="B26" s="117" t="s">
        <v>30</v>
      </c>
      <c r="C26" s="118"/>
      <c r="D26" s="118"/>
      <c r="E26" s="118"/>
      <c r="F26" s="119"/>
      <c r="G26" s="94">
        <f>G24+G25</f>
        <v>17.119999999999997</v>
      </c>
      <c r="H26" s="94">
        <f t="shared" ref="H26:J26" si="4">H24+H25</f>
        <v>0</v>
      </c>
      <c r="I26" s="94">
        <f t="shared" si="4"/>
        <v>0</v>
      </c>
      <c r="J26" s="94">
        <f t="shared" si="4"/>
        <v>17.829999999999998</v>
      </c>
      <c r="K26" s="93">
        <f>J26/G26*100</f>
        <v>104.14719626168225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0" t="s">
        <v>31</v>
      </c>
      <c r="C27" s="110"/>
      <c r="D27" s="110"/>
      <c r="E27" s="110"/>
      <c r="F27" s="110"/>
      <c r="G27" s="94">
        <f>G16+G26</f>
        <v>17.119999999999997</v>
      </c>
      <c r="H27" s="94">
        <f t="shared" ref="H27:J27" si="5">H16+H26</f>
        <v>0</v>
      </c>
      <c r="I27" s="94">
        <f t="shared" si="5"/>
        <v>0</v>
      </c>
      <c r="J27" s="94">
        <f t="shared" si="5"/>
        <v>-7.4507511271804105E-11</v>
      </c>
      <c r="K27" s="93">
        <f>J27/G27*100</f>
        <v>-4.3520742565306147E-10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  <row r="30" spans="1:49" x14ac:dyDescent="0.25">
      <c r="B30" s="98" t="s">
        <v>39</v>
      </c>
      <c r="C30" s="98"/>
      <c r="D30" s="98"/>
      <c r="E30" s="98"/>
      <c r="F30" s="98"/>
      <c r="G30" s="98"/>
      <c r="H30" s="98"/>
      <c r="I30" s="98"/>
      <c r="J30" s="98"/>
      <c r="K30" s="98"/>
      <c r="L30" s="98"/>
    </row>
    <row r="31" spans="1:49" ht="15" customHeight="1" x14ac:dyDescent="0.25">
      <c r="B31" s="98" t="s">
        <v>40</v>
      </c>
      <c r="C31" s="98"/>
      <c r="D31" s="98"/>
      <c r="E31" s="98"/>
      <c r="F31" s="98"/>
      <c r="G31" s="98"/>
      <c r="H31" s="98"/>
      <c r="I31" s="98"/>
      <c r="J31" s="98"/>
      <c r="K31" s="98"/>
      <c r="L31" s="98"/>
    </row>
    <row r="32" spans="1:49" ht="15" customHeight="1" x14ac:dyDescent="0.25">
      <c r="B32" s="98" t="s">
        <v>27</v>
      </c>
      <c r="C32" s="98"/>
      <c r="D32" s="98"/>
      <c r="E32" s="98"/>
      <c r="F32" s="98"/>
      <c r="G32" s="98"/>
      <c r="H32" s="98"/>
      <c r="I32" s="98"/>
      <c r="J32" s="98"/>
      <c r="K32" s="98"/>
      <c r="L32" s="98"/>
    </row>
    <row r="33" spans="2:12" ht="36.75" customHeight="1" x14ac:dyDescent="0.25"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</row>
    <row r="34" spans="2:12" ht="15" customHeight="1" x14ac:dyDescent="0.25">
      <c r="B34" s="99" t="s">
        <v>41</v>
      </c>
      <c r="C34" s="99"/>
      <c r="D34" s="99"/>
      <c r="E34" s="99"/>
      <c r="F34" s="99"/>
      <c r="G34" s="99"/>
      <c r="H34" s="99"/>
      <c r="I34" s="99"/>
      <c r="J34" s="99"/>
      <c r="K34" s="99"/>
      <c r="L34" s="99"/>
    </row>
    <row r="35" spans="2:12" x14ac:dyDescent="0.25"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</row>
  </sheetData>
  <mergeCells count="26">
    <mergeCell ref="B31:L31"/>
    <mergeCell ref="B7:F7"/>
    <mergeCell ref="B18:F18"/>
    <mergeCell ref="B24:F24"/>
    <mergeCell ref="B25:F25"/>
    <mergeCell ref="B19:F19"/>
    <mergeCell ref="B20:F20"/>
    <mergeCell ref="B21:F21"/>
    <mergeCell ref="B26:F26"/>
    <mergeCell ref="B23:F23"/>
    <mergeCell ref="B5:L5"/>
    <mergeCell ref="B3:L3"/>
    <mergeCell ref="B1:L1"/>
    <mergeCell ref="B32:L33"/>
    <mergeCell ref="B34:L35"/>
    <mergeCell ref="B12:F12"/>
    <mergeCell ref="B22:F22"/>
    <mergeCell ref="B10:F10"/>
    <mergeCell ref="B11:F11"/>
    <mergeCell ref="B8:F8"/>
    <mergeCell ref="B9:F9"/>
    <mergeCell ref="B27:F27"/>
    <mergeCell ref="B14:F14"/>
    <mergeCell ref="B16:F16"/>
    <mergeCell ref="B13:F13"/>
    <mergeCell ref="B30:L30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76"/>
  <sheetViews>
    <sheetView topLeftCell="A4" zoomScale="90" zoomScaleNormal="90" workbookViewId="0">
      <selection activeCell="N34" sqref="N34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7" t="s">
        <v>4</v>
      </c>
      <c r="C2" s="97"/>
      <c r="D2" s="97"/>
      <c r="E2" s="97"/>
      <c r="F2" s="97"/>
      <c r="G2" s="97"/>
      <c r="H2" s="97"/>
      <c r="I2" s="97"/>
      <c r="J2" s="97"/>
      <c r="K2" s="97"/>
      <c r="L2" s="97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7" t="s">
        <v>26</v>
      </c>
      <c r="C4" s="97"/>
      <c r="D4" s="97"/>
      <c r="E4" s="97"/>
      <c r="F4" s="97"/>
      <c r="G4" s="97"/>
      <c r="H4" s="97"/>
      <c r="I4" s="97"/>
      <c r="J4" s="97"/>
      <c r="K4" s="97"/>
      <c r="L4" s="97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7" t="s">
        <v>15</v>
      </c>
      <c r="C6" s="97"/>
      <c r="D6" s="97"/>
      <c r="E6" s="97"/>
      <c r="F6" s="97"/>
      <c r="G6" s="97"/>
      <c r="H6" s="97"/>
      <c r="I6" s="97"/>
      <c r="J6" s="97"/>
      <c r="K6" s="97"/>
      <c r="L6" s="97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20" t="s">
        <v>3</v>
      </c>
      <c r="C8" s="121"/>
      <c r="D8" s="121"/>
      <c r="E8" s="121"/>
      <c r="F8" s="122"/>
      <c r="G8" s="28" t="s">
        <v>50</v>
      </c>
      <c r="H8" s="28" t="s">
        <v>47</v>
      </c>
      <c r="I8" s="28" t="s">
        <v>48</v>
      </c>
      <c r="J8" s="28" t="s">
        <v>51</v>
      </c>
      <c r="K8" s="28" t="s">
        <v>6</v>
      </c>
      <c r="L8" s="28" t="s">
        <v>22</v>
      </c>
    </row>
    <row r="9" spans="2:12" x14ac:dyDescent="0.25">
      <c r="B9" s="123">
        <v>1</v>
      </c>
      <c r="C9" s="124"/>
      <c r="D9" s="124"/>
      <c r="E9" s="124"/>
      <c r="F9" s="125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42</v>
      </c>
      <c r="G10" s="65">
        <f>G11</f>
        <v>1290913.6700000002</v>
      </c>
      <c r="H10" s="65">
        <f>H11</f>
        <v>1585487.24</v>
      </c>
      <c r="I10" s="65">
        <f>I11</f>
        <v>1564105</v>
      </c>
      <c r="J10" s="65">
        <f>J11</f>
        <v>1563762.3</v>
      </c>
      <c r="K10" s="69">
        <f t="shared" ref="K10:K21" si="0">(J10*100)/G10</f>
        <v>121.13608650530441</v>
      </c>
      <c r="L10" s="69">
        <f t="shared" ref="L10:L21" si="1">(J10*100)/I10</f>
        <v>99.978089706253741</v>
      </c>
    </row>
    <row r="11" spans="2:12" x14ac:dyDescent="0.25">
      <c r="B11" s="65" t="s">
        <v>55</v>
      </c>
      <c r="C11" s="65"/>
      <c r="D11" s="65"/>
      <c r="E11" s="65"/>
      <c r="F11" s="65" t="s">
        <v>56</v>
      </c>
      <c r="G11" s="65">
        <f>G12+G15+G18</f>
        <v>1290913.6700000002</v>
      </c>
      <c r="H11" s="65">
        <f>H12+H15+H18</f>
        <v>1585487.24</v>
      </c>
      <c r="I11" s="65">
        <f>I12+I15+I18</f>
        <v>1564105</v>
      </c>
      <c r="J11" s="65">
        <f>J12+J15+J18</f>
        <v>1563762.3</v>
      </c>
      <c r="K11" s="65">
        <f t="shared" si="0"/>
        <v>121.13608650530441</v>
      </c>
      <c r="L11" s="65">
        <f t="shared" si="1"/>
        <v>99.978089706253741</v>
      </c>
    </row>
    <row r="12" spans="2:12" x14ac:dyDescent="0.25">
      <c r="B12" s="65"/>
      <c r="C12" s="65" t="s">
        <v>57</v>
      </c>
      <c r="D12" s="65"/>
      <c r="E12" s="65"/>
      <c r="F12" s="65" t="s">
        <v>58</v>
      </c>
      <c r="G12" s="65">
        <f t="shared" ref="G12:J13" si="2">G13</f>
        <v>0</v>
      </c>
      <c r="H12" s="65">
        <f t="shared" si="2"/>
        <v>0</v>
      </c>
      <c r="I12" s="65">
        <f t="shared" si="2"/>
        <v>0</v>
      </c>
      <c r="J12" s="65">
        <f t="shared" si="2"/>
        <v>0</v>
      </c>
      <c r="K12" s="65" t="e">
        <f t="shared" si="0"/>
        <v>#DIV/0!</v>
      </c>
      <c r="L12" s="65" t="e">
        <f t="shared" si="1"/>
        <v>#DIV/0!</v>
      </c>
    </row>
    <row r="13" spans="2:12" x14ac:dyDescent="0.25">
      <c r="B13" s="65"/>
      <c r="C13" s="65"/>
      <c r="D13" s="65" t="s">
        <v>59</v>
      </c>
      <c r="E13" s="65"/>
      <c r="F13" s="65" t="s">
        <v>60</v>
      </c>
      <c r="G13" s="65">
        <f t="shared" si="2"/>
        <v>0</v>
      </c>
      <c r="H13" s="65">
        <f t="shared" si="2"/>
        <v>0</v>
      </c>
      <c r="I13" s="65">
        <f t="shared" si="2"/>
        <v>0</v>
      </c>
      <c r="J13" s="65">
        <f t="shared" si="2"/>
        <v>0</v>
      </c>
      <c r="K13" s="65" t="e">
        <f t="shared" si="0"/>
        <v>#DIV/0!</v>
      </c>
      <c r="L13" s="65" t="e">
        <f t="shared" si="1"/>
        <v>#DIV/0!</v>
      </c>
    </row>
    <row r="14" spans="2:12" x14ac:dyDescent="0.25">
      <c r="B14" s="66"/>
      <c r="C14" s="66"/>
      <c r="D14" s="66"/>
      <c r="E14" s="66" t="s">
        <v>61</v>
      </c>
      <c r="F14" s="66" t="s">
        <v>62</v>
      </c>
      <c r="G14" s="66">
        <v>0</v>
      </c>
      <c r="H14" s="66">
        <v>0</v>
      </c>
      <c r="I14" s="66">
        <v>0</v>
      </c>
      <c r="J14" s="66">
        <v>0</v>
      </c>
      <c r="K14" s="66" t="e">
        <f t="shared" si="0"/>
        <v>#DIV/0!</v>
      </c>
      <c r="L14" s="66" t="e">
        <f t="shared" si="1"/>
        <v>#DIV/0!</v>
      </c>
    </row>
    <row r="15" spans="2:12" x14ac:dyDescent="0.25">
      <c r="B15" s="65"/>
      <c r="C15" s="65" t="s">
        <v>63</v>
      </c>
      <c r="D15" s="65"/>
      <c r="E15" s="65"/>
      <c r="F15" s="65" t="s">
        <v>64</v>
      </c>
      <c r="G15" s="65">
        <f t="shared" ref="G15:J16" si="3">G16</f>
        <v>957.06</v>
      </c>
      <c r="H15" s="65">
        <f t="shared" si="3"/>
        <v>664</v>
      </c>
      <c r="I15" s="65">
        <f t="shared" si="3"/>
        <v>849</v>
      </c>
      <c r="J15" s="65">
        <f t="shared" si="3"/>
        <v>830.34</v>
      </c>
      <c r="K15" s="65">
        <f t="shared" si="0"/>
        <v>86.759450818130532</v>
      </c>
      <c r="L15" s="65">
        <f t="shared" si="1"/>
        <v>97.802120141342755</v>
      </c>
    </row>
    <row r="16" spans="2:12" x14ac:dyDescent="0.25">
      <c r="B16" s="65"/>
      <c r="C16" s="65"/>
      <c r="D16" s="65" t="s">
        <v>65</v>
      </c>
      <c r="E16" s="65"/>
      <c r="F16" s="65" t="s">
        <v>66</v>
      </c>
      <c r="G16" s="65">
        <f t="shared" si="3"/>
        <v>957.06</v>
      </c>
      <c r="H16" s="65">
        <f t="shared" si="3"/>
        <v>664</v>
      </c>
      <c r="I16" s="65">
        <f t="shared" si="3"/>
        <v>849</v>
      </c>
      <c r="J16" s="65">
        <f t="shared" si="3"/>
        <v>830.34</v>
      </c>
      <c r="K16" s="65">
        <f t="shared" si="0"/>
        <v>86.759450818130532</v>
      </c>
      <c r="L16" s="65">
        <f t="shared" si="1"/>
        <v>97.802120141342755</v>
      </c>
    </row>
    <row r="17" spans="2:12" x14ac:dyDescent="0.25">
      <c r="B17" s="66"/>
      <c r="C17" s="66"/>
      <c r="D17" s="66"/>
      <c r="E17" s="66" t="s">
        <v>67</v>
      </c>
      <c r="F17" s="66" t="s">
        <v>68</v>
      </c>
      <c r="G17" s="66">
        <v>957.06</v>
      </c>
      <c r="H17" s="66">
        <v>664</v>
      </c>
      <c r="I17" s="66">
        <v>849</v>
      </c>
      <c r="J17" s="66">
        <v>830.34</v>
      </c>
      <c r="K17" s="66">
        <f t="shared" si="0"/>
        <v>86.759450818130532</v>
      </c>
      <c r="L17" s="66">
        <f t="shared" si="1"/>
        <v>97.802120141342755</v>
      </c>
    </row>
    <row r="18" spans="2:12" x14ac:dyDescent="0.25">
      <c r="B18" s="65"/>
      <c r="C18" s="65" t="s">
        <v>69</v>
      </c>
      <c r="D18" s="65"/>
      <c r="E18" s="65"/>
      <c r="F18" s="65" t="s">
        <v>70</v>
      </c>
      <c r="G18" s="65">
        <f>G19</f>
        <v>1289956.6100000001</v>
      </c>
      <c r="H18" s="65">
        <f>H19</f>
        <v>1584823.24</v>
      </c>
      <c r="I18" s="65">
        <f>I19</f>
        <v>1563256</v>
      </c>
      <c r="J18" s="65">
        <f>J19</f>
        <v>1562931.96</v>
      </c>
      <c r="K18" s="65">
        <f t="shared" si="0"/>
        <v>121.16159162903936</v>
      </c>
      <c r="L18" s="65">
        <f t="shared" si="1"/>
        <v>99.9792714692923</v>
      </c>
    </row>
    <row r="19" spans="2:12" x14ac:dyDescent="0.25">
      <c r="B19" s="65"/>
      <c r="C19" s="65"/>
      <c r="D19" s="65" t="s">
        <v>71</v>
      </c>
      <c r="E19" s="65"/>
      <c r="F19" s="65" t="s">
        <v>72</v>
      </c>
      <c r="G19" s="65">
        <f>G20+G21</f>
        <v>1289956.6100000001</v>
      </c>
      <c r="H19" s="65">
        <f>H20+H21</f>
        <v>1584823.24</v>
      </c>
      <c r="I19" s="65">
        <f>I20+I21</f>
        <v>1563256</v>
      </c>
      <c r="J19" s="65">
        <f>J20+J21</f>
        <v>1562931.96</v>
      </c>
      <c r="K19" s="65">
        <f t="shared" si="0"/>
        <v>121.16159162903936</v>
      </c>
      <c r="L19" s="65">
        <f t="shared" si="1"/>
        <v>99.9792714692923</v>
      </c>
    </row>
    <row r="20" spans="2:12" x14ac:dyDescent="0.25">
      <c r="B20" s="66"/>
      <c r="C20" s="66"/>
      <c r="D20" s="66"/>
      <c r="E20" s="66" t="s">
        <v>73</v>
      </c>
      <c r="F20" s="66" t="s">
        <v>74</v>
      </c>
      <c r="G20" s="66">
        <v>1286930.53</v>
      </c>
      <c r="H20" s="66">
        <v>1562566.24</v>
      </c>
      <c r="I20" s="66">
        <v>1540999</v>
      </c>
      <c r="J20" s="66">
        <v>1540675.91</v>
      </c>
      <c r="K20" s="66">
        <f t="shared" si="0"/>
        <v>119.71710003647205</v>
      </c>
      <c r="L20" s="66">
        <f t="shared" si="1"/>
        <v>99.979033730716239</v>
      </c>
    </row>
    <row r="21" spans="2:12" x14ac:dyDescent="0.25">
      <c r="B21" s="66"/>
      <c r="C21" s="66"/>
      <c r="D21" s="66"/>
      <c r="E21" s="66" t="s">
        <v>75</v>
      </c>
      <c r="F21" s="66" t="s">
        <v>76</v>
      </c>
      <c r="G21" s="66">
        <v>3026.08</v>
      </c>
      <c r="H21" s="66">
        <v>22257</v>
      </c>
      <c r="I21" s="66">
        <v>22257</v>
      </c>
      <c r="J21" s="66">
        <v>22256.05</v>
      </c>
      <c r="K21" s="66">
        <f t="shared" si="0"/>
        <v>735.47460741289058</v>
      </c>
      <c r="L21" s="66">
        <f t="shared" si="1"/>
        <v>99.995731679920922</v>
      </c>
    </row>
    <row r="22" spans="2:12" x14ac:dyDescent="0.25">
      <c r="F22" s="35"/>
    </row>
    <row r="23" spans="2:12" x14ac:dyDescent="0.25">
      <c r="F23" s="35"/>
    </row>
    <row r="24" spans="2:12" ht="36.75" customHeight="1" x14ac:dyDescent="0.25">
      <c r="B24" s="120" t="s">
        <v>3</v>
      </c>
      <c r="C24" s="121"/>
      <c r="D24" s="121"/>
      <c r="E24" s="121"/>
      <c r="F24" s="122"/>
      <c r="G24" s="28" t="s">
        <v>50</v>
      </c>
      <c r="H24" s="28" t="s">
        <v>47</v>
      </c>
      <c r="I24" s="28" t="s">
        <v>48</v>
      </c>
      <c r="J24" s="28" t="s">
        <v>51</v>
      </c>
      <c r="K24" s="28" t="s">
        <v>6</v>
      </c>
      <c r="L24" s="28" t="s">
        <v>22</v>
      </c>
    </row>
    <row r="25" spans="2:12" x14ac:dyDescent="0.25">
      <c r="B25" s="123">
        <v>1</v>
      </c>
      <c r="C25" s="124"/>
      <c r="D25" s="124"/>
      <c r="E25" s="124"/>
      <c r="F25" s="125"/>
      <c r="G25" s="30">
        <v>2</v>
      </c>
      <c r="H25" s="30">
        <v>3</v>
      </c>
      <c r="I25" s="30">
        <v>4</v>
      </c>
      <c r="J25" s="30">
        <v>5</v>
      </c>
      <c r="K25" s="30" t="s">
        <v>13</v>
      </c>
      <c r="L25" s="30" t="s">
        <v>14</v>
      </c>
    </row>
    <row r="26" spans="2:12" x14ac:dyDescent="0.25">
      <c r="B26" s="65"/>
      <c r="C26" s="66"/>
      <c r="D26" s="67"/>
      <c r="E26" s="68"/>
      <c r="F26" s="8" t="s">
        <v>21</v>
      </c>
      <c r="G26" s="65">
        <f>G27+G67</f>
        <v>1290930.79</v>
      </c>
      <c r="H26" s="65">
        <f>H27+H67</f>
        <v>1585487.24</v>
      </c>
      <c r="I26" s="65">
        <f>I27+I67</f>
        <v>1564105</v>
      </c>
      <c r="J26" s="65">
        <f>J27+J67</f>
        <v>1563780.13</v>
      </c>
      <c r="K26" s="70">
        <f t="shared" ref="K26:K57" si="4">(J26*100)/G26</f>
        <v>121.13586120290771</v>
      </c>
      <c r="L26" s="70">
        <f t="shared" ref="L26:L57" si="5">(J26*100)/I26</f>
        <v>99.979229655298084</v>
      </c>
    </row>
    <row r="27" spans="2:12" x14ac:dyDescent="0.25">
      <c r="B27" s="65" t="s">
        <v>77</v>
      </c>
      <c r="C27" s="65"/>
      <c r="D27" s="65"/>
      <c r="E27" s="65"/>
      <c r="F27" s="65" t="s">
        <v>78</v>
      </c>
      <c r="G27" s="65">
        <f>G28+G36+G62</f>
        <v>1274632.43</v>
      </c>
      <c r="H27" s="65">
        <f>H28+H36+H62</f>
        <v>1535931.24</v>
      </c>
      <c r="I27" s="65">
        <f>I28+I36+I62</f>
        <v>1541848</v>
      </c>
      <c r="J27" s="65">
        <f>J28+J36+J62</f>
        <v>1541524.0799999998</v>
      </c>
      <c r="K27" s="65">
        <f t="shared" si="4"/>
        <v>120.93871485758446</v>
      </c>
      <c r="L27" s="65">
        <f t="shared" si="5"/>
        <v>99.978991444033369</v>
      </c>
    </row>
    <row r="28" spans="2:12" x14ac:dyDescent="0.25">
      <c r="B28" s="65"/>
      <c r="C28" s="65" t="s">
        <v>79</v>
      </c>
      <c r="D28" s="65"/>
      <c r="E28" s="65"/>
      <c r="F28" s="65" t="s">
        <v>80</v>
      </c>
      <c r="G28" s="65">
        <f>G29+G32+G34</f>
        <v>990494.75</v>
      </c>
      <c r="H28" s="65">
        <f>H29+H32+H34</f>
        <v>1245360.24</v>
      </c>
      <c r="I28" s="65">
        <f>I29+I32+I34</f>
        <v>1237164</v>
      </c>
      <c r="J28" s="65">
        <f>J29+J32+J34</f>
        <v>1236967.8600000001</v>
      </c>
      <c r="K28" s="65">
        <f t="shared" si="4"/>
        <v>124.88383810212019</v>
      </c>
      <c r="L28" s="65">
        <f t="shared" si="5"/>
        <v>99.984145998428673</v>
      </c>
    </row>
    <row r="29" spans="2:12" x14ac:dyDescent="0.25">
      <c r="B29" s="65"/>
      <c r="C29" s="65"/>
      <c r="D29" s="65" t="s">
        <v>81</v>
      </c>
      <c r="E29" s="65"/>
      <c r="F29" s="65" t="s">
        <v>82</v>
      </c>
      <c r="G29" s="65">
        <f>G30+G31</f>
        <v>823535.36</v>
      </c>
      <c r="H29" s="65">
        <f>H30+H31</f>
        <v>1026546.24</v>
      </c>
      <c r="I29" s="65">
        <f>I30+I31</f>
        <v>1028463</v>
      </c>
      <c r="J29" s="65">
        <f>J30+J31</f>
        <v>1028267.4500000001</v>
      </c>
      <c r="K29" s="65">
        <f t="shared" si="4"/>
        <v>124.86014565300512</v>
      </c>
      <c r="L29" s="65">
        <f t="shared" si="5"/>
        <v>99.980986190071988</v>
      </c>
    </row>
    <row r="30" spans="2:12" x14ac:dyDescent="0.25">
      <c r="B30" s="66"/>
      <c r="C30" s="66"/>
      <c r="D30" s="66"/>
      <c r="E30" s="66" t="s">
        <v>83</v>
      </c>
      <c r="F30" s="66" t="s">
        <v>84</v>
      </c>
      <c r="G30" s="66">
        <v>817375.44</v>
      </c>
      <c r="H30" s="66">
        <v>1015928.24</v>
      </c>
      <c r="I30" s="66">
        <v>1019000</v>
      </c>
      <c r="J30" s="66">
        <v>1018804.52</v>
      </c>
      <c r="K30" s="66">
        <f t="shared" si="4"/>
        <v>124.64339765334765</v>
      </c>
      <c r="L30" s="66">
        <f t="shared" si="5"/>
        <v>99.980816486751721</v>
      </c>
    </row>
    <row r="31" spans="2:12" x14ac:dyDescent="0.25">
      <c r="B31" s="66"/>
      <c r="C31" s="66"/>
      <c r="D31" s="66"/>
      <c r="E31" s="66" t="s">
        <v>85</v>
      </c>
      <c r="F31" s="66" t="s">
        <v>86</v>
      </c>
      <c r="G31" s="66">
        <v>6159.92</v>
      </c>
      <c r="H31" s="66">
        <v>10618</v>
      </c>
      <c r="I31" s="66">
        <v>9463</v>
      </c>
      <c r="J31" s="66">
        <v>9462.93</v>
      </c>
      <c r="K31" s="66">
        <f t="shared" si="4"/>
        <v>153.62098858426734</v>
      </c>
      <c r="L31" s="66">
        <f t="shared" si="5"/>
        <v>99.999260276867801</v>
      </c>
    </row>
    <row r="32" spans="2:12" x14ac:dyDescent="0.25">
      <c r="B32" s="65"/>
      <c r="C32" s="65"/>
      <c r="D32" s="65" t="s">
        <v>87</v>
      </c>
      <c r="E32" s="65"/>
      <c r="F32" s="65" t="s">
        <v>88</v>
      </c>
      <c r="G32" s="65">
        <f>G33</f>
        <v>34235.620000000003</v>
      </c>
      <c r="H32" s="65">
        <f>H33</f>
        <v>33890</v>
      </c>
      <c r="I32" s="65">
        <f>I33</f>
        <v>39932</v>
      </c>
      <c r="J32" s="65">
        <f>J33</f>
        <v>39931.89</v>
      </c>
      <c r="K32" s="65">
        <f t="shared" si="4"/>
        <v>116.63843096751278</v>
      </c>
      <c r="L32" s="65">
        <f t="shared" si="5"/>
        <v>99.99972453170389</v>
      </c>
    </row>
    <row r="33" spans="2:12" x14ac:dyDescent="0.25">
      <c r="B33" s="66"/>
      <c r="C33" s="66"/>
      <c r="D33" s="66"/>
      <c r="E33" s="66" t="s">
        <v>89</v>
      </c>
      <c r="F33" s="66" t="s">
        <v>88</v>
      </c>
      <c r="G33" s="66">
        <v>34235.620000000003</v>
      </c>
      <c r="H33" s="66">
        <v>33890</v>
      </c>
      <c r="I33" s="66">
        <v>39932</v>
      </c>
      <c r="J33" s="66">
        <v>39931.89</v>
      </c>
      <c r="K33" s="66">
        <f t="shared" si="4"/>
        <v>116.63843096751278</v>
      </c>
      <c r="L33" s="66">
        <f t="shared" si="5"/>
        <v>99.99972453170389</v>
      </c>
    </row>
    <row r="34" spans="2:12" x14ac:dyDescent="0.25">
      <c r="B34" s="65"/>
      <c r="C34" s="65"/>
      <c r="D34" s="65" t="s">
        <v>90</v>
      </c>
      <c r="E34" s="65"/>
      <c r="F34" s="65" t="s">
        <v>91</v>
      </c>
      <c r="G34" s="65">
        <f>G35</f>
        <v>132723.76999999999</v>
      </c>
      <c r="H34" s="65">
        <f>H35</f>
        <v>184924</v>
      </c>
      <c r="I34" s="65">
        <f>I35</f>
        <v>168769</v>
      </c>
      <c r="J34" s="65">
        <f>J35</f>
        <v>168768.52</v>
      </c>
      <c r="K34" s="65">
        <f t="shared" si="4"/>
        <v>127.15772012805243</v>
      </c>
      <c r="L34" s="65">
        <f t="shared" si="5"/>
        <v>99.999715587578294</v>
      </c>
    </row>
    <row r="35" spans="2:12" x14ac:dyDescent="0.25">
      <c r="B35" s="66"/>
      <c r="C35" s="66"/>
      <c r="D35" s="66"/>
      <c r="E35" s="66" t="s">
        <v>92</v>
      </c>
      <c r="F35" s="66" t="s">
        <v>93</v>
      </c>
      <c r="G35" s="66">
        <v>132723.76999999999</v>
      </c>
      <c r="H35" s="66">
        <v>184924</v>
      </c>
      <c r="I35" s="66">
        <v>168769</v>
      </c>
      <c r="J35" s="66">
        <v>168768.52</v>
      </c>
      <c r="K35" s="66">
        <f t="shared" si="4"/>
        <v>127.15772012805243</v>
      </c>
      <c r="L35" s="66">
        <f t="shared" si="5"/>
        <v>99.999715587578294</v>
      </c>
    </row>
    <row r="36" spans="2:12" x14ac:dyDescent="0.25">
      <c r="B36" s="65"/>
      <c r="C36" s="65" t="s">
        <v>94</v>
      </c>
      <c r="D36" s="65"/>
      <c r="E36" s="65"/>
      <c r="F36" s="65" t="s">
        <v>95</v>
      </c>
      <c r="G36" s="65">
        <f>G37+G42+G46+G55+G57</f>
        <v>281748.67</v>
      </c>
      <c r="H36" s="65">
        <f>H37+H42+H46+H55+H57</f>
        <v>287335</v>
      </c>
      <c r="I36" s="65">
        <f>I37+I42+I46+I55+I57</f>
        <v>302363</v>
      </c>
      <c r="J36" s="65">
        <f>J37+J42+J46+J55+J57</f>
        <v>302353.07999999996</v>
      </c>
      <c r="K36" s="65">
        <f t="shared" si="4"/>
        <v>107.31304605625999</v>
      </c>
      <c r="L36" s="65">
        <f t="shared" si="5"/>
        <v>99.996719175295908</v>
      </c>
    </row>
    <row r="37" spans="2:12" x14ac:dyDescent="0.25">
      <c r="B37" s="65"/>
      <c r="C37" s="65"/>
      <c r="D37" s="65" t="s">
        <v>96</v>
      </c>
      <c r="E37" s="65"/>
      <c r="F37" s="65" t="s">
        <v>97</v>
      </c>
      <c r="G37" s="65">
        <f>G38+G39+G40+G41</f>
        <v>37130.71</v>
      </c>
      <c r="H37" s="65">
        <f>H38+H39+H40+H41</f>
        <v>37773</v>
      </c>
      <c r="I37" s="65">
        <f>I38+I39+I40+I41</f>
        <v>33666</v>
      </c>
      <c r="J37" s="65">
        <f>J38+J39+J40+J41</f>
        <v>33665.740000000005</v>
      </c>
      <c r="K37" s="65">
        <f t="shared" si="4"/>
        <v>90.66818275222856</v>
      </c>
      <c r="L37" s="65">
        <f t="shared" si="5"/>
        <v>99.999227707479363</v>
      </c>
    </row>
    <row r="38" spans="2:12" x14ac:dyDescent="0.25">
      <c r="B38" s="66"/>
      <c r="C38" s="66"/>
      <c r="D38" s="66"/>
      <c r="E38" s="66" t="s">
        <v>98</v>
      </c>
      <c r="F38" s="66" t="s">
        <v>99</v>
      </c>
      <c r="G38" s="66">
        <v>3052.62</v>
      </c>
      <c r="H38" s="66">
        <v>4654</v>
      </c>
      <c r="I38" s="66">
        <v>4654</v>
      </c>
      <c r="J38" s="66">
        <v>4654</v>
      </c>
      <c r="K38" s="66">
        <f t="shared" si="4"/>
        <v>152.45919898316856</v>
      </c>
      <c r="L38" s="66">
        <f t="shared" si="5"/>
        <v>100</v>
      </c>
    </row>
    <row r="39" spans="2:12" x14ac:dyDescent="0.25">
      <c r="B39" s="66"/>
      <c r="C39" s="66"/>
      <c r="D39" s="66"/>
      <c r="E39" s="66" t="s">
        <v>100</v>
      </c>
      <c r="F39" s="66" t="s">
        <v>101</v>
      </c>
      <c r="G39" s="66">
        <v>34078.089999999997</v>
      </c>
      <c r="H39" s="66">
        <v>31853</v>
      </c>
      <c r="I39" s="66">
        <v>28422</v>
      </c>
      <c r="J39" s="66">
        <v>28421.74</v>
      </c>
      <c r="K39" s="66">
        <f t="shared" si="4"/>
        <v>83.401798633667568</v>
      </c>
      <c r="L39" s="66">
        <f t="shared" si="5"/>
        <v>99.999085215677994</v>
      </c>
    </row>
    <row r="40" spans="2:12" x14ac:dyDescent="0.25">
      <c r="B40" s="66"/>
      <c r="C40" s="66"/>
      <c r="D40" s="66"/>
      <c r="E40" s="66" t="s">
        <v>102</v>
      </c>
      <c r="F40" s="66" t="s">
        <v>103</v>
      </c>
      <c r="G40" s="66">
        <v>0</v>
      </c>
      <c r="H40" s="66">
        <v>1133</v>
      </c>
      <c r="I40" s="66">
        <v>590</v>
      </c>
      <c r="J40" s="66">
        <v>590</v>
      </c>
      <c r="K40" s="66" t="e">
        <f t="shared" si="4"/>
        <v>#DIV/0!</v>
      </c>
      <c r="L40" s="66">
        <f t="shared" si="5"/>
        <v>100</v>
      </c>
    </row>
    <row r="41" spans="2:12" x14ac:dyDescent="0.25">
      <c r="B41" s="66"/>
      <c r="C41" s="66"/>
      <c r="D41" s="66"/>
      <c r="E41" s="66" t="s">
        <v>104</v>
      </c>
      <c r="F41" s="66" t="s">
        <v>105</v>
      </c>
      <c r="G41" s="66">
        <v>0</v>
      </c>
      <c r="H41" s="66">
        <v>133</v>
      </c>
      <c r="I41" s="66">
        <v>0</v>
      </c>
      <c r="J41" s="66">
        <v>0</v>
      </c>
      <c r="K41" s="66" t="e">
        <f t="shared" si="4"/>
        <v>#DIV/0!</v>
      </c>
      <c r="L41" s="66" t="e">
        <f t="shared" si="5"/>
        <v>#DIV/0!</v>
      </c>
    </row>
    <row r="42" spans="2:12" x14ac:dyDescent="0.25">
      <c r="B42" s="65"/>
      <c r="C42" s="65"/>
      <c r="D42" s="65" t="s">
        <v>106</v>
      </c>
      <c r="E42" s="65"/>
      <c r="F42" s="65" t="s">
        <v>107</v>
      </c>
      <c r="G42" s="65">
        <f>G43+G44+G45</f>
        <v>26390.6</v>
      </c>
      <c r="H42" s="65">
        <f>H43+H44+H45</f>
        <v>29455</v>
      </c>
      <c r="I42" s="65">
        <f>I43+I44+I45</f>
        <v>29924</v>
      </c>
      <c r="J42" s="65">
        <f>J43+J44+J45</f>
        <v>29921.219999999998</v>
      </c>
      <c r="K42" s="65">
        <f t="shared" si="4"/>
        <v>113.37832410024781</v>
      </c>
      <c r="L42" s="65">
        <f t="shared" si="5"/>
        <v>99.990709798155308</v>
      </c>
    </row>
    <row r="43" spans="2:12" x14ac:dyDescent="0.25">
      <c r="B43" s="66"/>
      <c r="C43" s="66"/>
      <c r="D43" s="66"/>
      <c r="E43" s="66" t="s">
        <v>108</v>
      </c>
      <c r="F43" s="66" t="s">
        <v>109</v>
      </c>
      <c r="G43" s="66">
        <v>16900.919999999998</v>
      </c>
      <c r="H43" s="66">
        <v>20112</v>
      </c>
      <c r="I43" s="66">
        <v>19877</v>
      </c>
      <c r="J43" s="66">
        <v>19875.810000000001</v>
      </c>
      <c r="K43" s="66">
        <f t="shared" si="4"/>
        <v>117.6019411961006</v>
      </c>
      <c r="L43" s="66">
        <f t="shared" si="5"/>
        <v>99.994013181063551</v>
      </c>
    </row>
    <row r="44" spans="2:12" x14ac:dyDescent="0.25">
      <c r="B44" s="66"/>
      <c r="C44" s="66"/>
      <c r="D44" s="66"/>
      <c r="E44" s="66" t="s">
        <v>110</v>
      </c>
      <c r="F44" s="66" t="s">
        <v>111</v>
      </c>
      <c r="G44" s="66">
        <v>9356.9599999999991</v>
      </c>
      <c r="H44" s="66">
        <v>8945</v>
      </c>
      <c r="I44" s="66">
        <v>9669</v>
      </c>
      <c r="J44" s="66">
        <v>9668.15</v>
      </c>
      <c r="K44" s="66">
        <f t="shared" si="4"/>
        <v>103.32575964843284</v>
      </c>
      <c r="L44" s="66">
        <f t="shared" si="5"/>
        <v>99.991209018512777</v>
      </c>
    </row>
    <row r="45" spans="2:12" x14ac:dyDescent="0.25">
      <c r="B45" s="66"/>
      <c r="C45" s="66"/>
      <c r="D45" s="66"/>
      <c r="E45" s="66" t="s">
        <v>112</v>
      </c>
      <c r="F45" s="66" t="s">
        <v>113</v>
      </c>
      <c r="G45" s="66">
        <v>132.72</v>
      </c>
      <c r="H45" s="66">
        <v>398</v>
      </c>
      <c r="I45" s="66">
        <v>378</v>
      </c>
      <c r="J45" s="66">
        <v>377.26</v>
      </c>
      <c r="K45" s="66">
        <f t="shared" si="4"/>
        <v>284.25256178420733</v>
      </c>
      <c r="L45" s="66">
        <f t="shared" si="5"/>
        <v>99.804232804232811</v>
      </c>
    </row>
    <row r="46" spans="2:12" x14ac:dyDescent="0.25">
      <c r="B46" s="65"/>
      <c r="C46" s="65"/>
      <c r="D46" s="65" t="s">
        <v>114</v>
      </c>
      <c r="E46" s="65"/>
      <c r="F46" s="65" t="s">
        <v>115</v>
      </c>
      <c r="G46" s="65">
        <f>G47+G48+G49+G50+G51+G52+G53+G54</f>
        <v>213445.36</v>
      </c>
      <c r="H46" s="65">
        <f>H47+H48+H49+H50+H51+H52+H53+H54</f>
        <v>216919</v>
      </c>
      <c r="I46" s="65">
        <f>I47+I48+I49+I50+I51+I52+I53+I54</f>
        <v>237219</v>
      </c>
      <c r="J46" s="65">
        <f>J47+J48+J49+J50+J51+J52+J53+J54</f>
        <v>237213.97</v>
      </c>
      <c r="K46" s="65">
        <f t="shared" si="4"/>
        <v>111.13568830917666</v>
      </c>
      <c r="L46" s="65">
        <f t="shared" si="5"/>
        <v>99.997879596491003</v>
      </c>
    </row>
    <row r="47" spans="2:12" x14ac:dyDescent="0.25">
      <c r="B47" s="66"/>
      <c r="C47" s="66"/>
      <c r="D47" s="66"/>
      <c r="E47" s="66" t="s">
        <v>116</v>
      </c>
      <c r="F47" s="66" t="s">
        <v>117</v>
      </c>
      <c r="G47" s="66">
        <v>22695.599999999999</v>
      </c>
      <c r="H47" s="66">
        <v>19908</v>
      </c>
      <c r="I47" s="66">
        <v>20029</v>
      </c>
      <c r="J47" s="66">
        <v>20028.400000000001</v>
      </c>
      <c r="K47" s="66">
        <f t="shared" si="4"/>
        <v>88.247942332434491</v>
      </c>
      <c r="L47" s="66">
        <f t="shared" si="5"/>
        <v>99.997004343701647</v>
      </c>
    </row>
    <row r="48" spans="2:12" x14ac:dyDescent="0.25">
      <c r="B48" s="66"/>
      <c r="C48" s="66"/>
      <c r="D48" s="66"/>
      <c r="E48" s="66" t="s">
        <v>118</v>
      </c>
      <c r="F48" s="66" t="s">
        <v>119</v>
      </c>
      <c r="G48" s="66">
        <v>3185.35</v>
      </c>
      <c r="H48" s="66">
        <v>3991</v>
      </c>
      <c r="I48" s="66">
        <v>2178</v>
      </c>
      <c r="J48" s="66">
        <v>2177.15</v>
      </c>
      <c r="K48" s="66">
        <f t="shared" si="4"/>
        <v>68.348847065471617</v>
      </c>
      <c r="L48" s="66">
        <f t="shared" si="5"/>
        <v>99.960973370064281</v>
      </c>
    </row>
    <row r="49" spans="2:12" x14ac:dyDescent="0.25">
      <c r="B49" s="66"/>
      <c r="C49" s="66"/>
      <c r="D49" s="66"/>
      <c r="E49" s="66" t="s">
        <v>120</v>
      </c>
      <c r="F49" s="66" t="s">
        <v>121</v>
      </c>
      <c r="G49" s="66">
        <v>4771.25</v>
      </c>
      <c r="H49" s="66">
        <v>2991</v>
      </c>
      <c r="I49" s="66">
        <v>2997</v>
      </c>
      <c r="J49" s="66">
        <v>2996.14</v>
      </c>
      <c r="K49" s="66">
        <f t="shared" si="4"/>
        <v>62.795703432014669</v>
      </c>
      <c r="L49" s="66">
        <f t="shared" si="5"/>
        <v>99.971304637971301</v>
      </c>
    </row>
    <row r="50" spans="2:12" x14ac:dyDescent="0.25">
      <c r="B50" s="66"/>
      <c r="C50" s="66"/>
      <c r="D50" s="66"/>
      <c r="E50" s="66" t="s">
        <v>122</v>
      </c>
      <c r="F50" s="66" t="s">
        <v>123</v>
      </c>
      <c r="G50" s="66">
        <v>3981.68</v>
      </c>
      <c r="H50" s="66">
        <v>3982</v>
      </c>
      <c r="I50" s="66">
        <v>3961</v>
      </c>
      <c r="J50" s="66">
        <v>3960.13</v>
      </c>
      <c r="K50" s="66">
        <f t="shared" si="4"/>
        <v>99.458771171967612</v>
      </c>
      <c r="L50" s="66">
        <f t="shared" si="5"/>
        <v>99.978035849532944</v>
      </c>
    </row>
    <row r="51" spans="2:12" x14ac:dyDescent="0.25">
      <c r="B51" s="66"/>
      <c r="C51" s="66"/>
      <c r="D51" s="66"/>
      <c r="E51" s="66" t="s">
        <v>124</v>
      </c>
      <c r="F51" s="66" t="s">
        <v>125</v>
      </c>
      <c r="G51" s="66">
        <v>9556.0400000000009</v>
      </c>
      <c r="H51" s="66">
        <v>13891</v>
      </c>
      <c r="I51" s="66">
        <v>10828</v>
      </c>
      <c r="J51" s="66">
        <v>10827.32</v>
      </c>
      <c r="K51" s="66">
        <f t="shared" si="4"/>
        <v>113.30341857087244</v>
      </c>
      <c r="L51" s="66">
        <f t="shared" si="5"/>
        <v>99.993719985223493</v>
      </c>
    </row>
    <row r="52" spans="2:12" x14ac:dyDescent="0.25">
      <c r="B52" s="66"/>
      <c r="C52" s="66"/>
      <c r="D52" s="66"/>
      <c r="E52" s="66" t="s">
        <v>126</v>
      </c>
      <c r="F52" s="66" t="s">
        <v>127</v>
      </c>
      <c r="G52" s="66">
        <v>724</v>
      </c>
      <c r="H52" s="66">
        <v>664</v>
      </c>
      <c r="I52" s="66">
        <v>335</v>
      </c>
      <c r="J52" s="66">
        <v>334.11</v>
      </c>
      <c r="K52" s="66">
        <f t="shared" si="4"/>
        <v>46.14779005524862</v>
      </c>
      <c r="L52" s="66">
        <f t="shared" si="5"/>
        <v>99.734328358208955</v>
      </c>
    </row>
    <row r="53" spans="2:12" x14ac:dyDescent="0.25">
      <c r="B53" s="66"/>
      <c r="C53" s="66"/>
      <c r="D53" s="66"/>
      <c r="E53" s="66" t="s">
        <v>128</v>
      </c>
      <c r="F53" s="66" t="s">
        <v>129</v>
      </c>
      <c r="G53" s="66">
        <v>167894.37</v>
      </c>
      <c r="H53" s="66">
        <v>170961</v>
      </c>
      <c r="I53" s="66">
        <v>196351</v>
      </c>
      <c r="J53" s="66">
        <v>196350.72</v>
      </c>
      <c r="K53" s="66">
        <f t="shared" si="4"/>
        <v>116.9489602301733</v>
      </c>
      <c r="L53" s="66">
        <f t="shared" si="5"/>
        <v>99.999857398230716</v>
      </c>
    </row>
    <row r="54" spans="2:12" x14ac:dyDescent="0.25">
      <c r="B54" s="66"/>
      <c r="C54" s="66"/>
      <c r="D54" s="66"/>
      <c r="E54" s="66" t="s">
        <v>130</v>
      </c>
      <c r="F54" s="66" t="s">
        <v>131</v>
      </c>
      <c r="G54" s="66">
        <v>637.07000000000005</v>
      </c>
      <c r="H54" s="66">
        <v>531</v>
      </c>
      <c r="I54" s="66">
        <v>540</v>
      </c>
      <c r="J54" s="66">
        <v>540</v>
      </c>
      <c r="K54" s="66">
        <f t="shared" si="4"/>
        <v>84.763055865132557</v>
      </c>
      <c r="L54" s="66">
        <f t="shared" si="5"/>
        <v>100</v>
      </c>
    </row>
    <row r="55" spans="2:12" x14ac:dyDescent="0.25">
      <c r="B55" s="65"/>
      <c r="C55" s="65"/>
      <c r="D55" s="65" t="s">
        <v>132</v>
      </c>
      <c r="E55" s="65"/>
      <c r="F55" s="65" t="s">
        <v>133</v>
      </c>
      <c r="G55" s="65">
        <f>G56</f>
        <v>241.02</v>
      </c>
      <c r="H55" s="65">
        <f>H56</f>
        <v>664</v>
      </c>
      <c r="I55" s="65">
        <f>I56</f>
        <v>82</v>
      </c>
      <c r="J55" s="65">
        <f>J56</f>
        <v>81.540000000000006</v>
      </c>
      <c r="K55" s="65">
        <f t="shared" si="4"/>
        <v>33.83121732636296</v>
      </c>
      <c r="L55" s="65">
        <f t="shared" si="5"/>
        <v>99.439024390243915</v>
      </c>
    </row>
    <row r="56" spans="2:12" x14ac:dyDescent="0.25">
      <c r="B56" s="66"/>
      <c r="C56" s="66"/>
      <c r="D56" s="66"/>
      <c r="E56" s="66" t="s">
        <v>134</v>
      </c>
      <c r="F56" s="66" t="s">
        <v>135</v>
      </c>
      <c r="G56" s="66">
        <v>241.02</v>
      </c>
      <c r="H56" s="66">
        <v>664</v>
      </c>
      <c r="I56" s="66">
        <v>82</v>
      </c>
      <c r="J56" s="66">
        <v>81.540000000000006</v>
      </c>
      <c r="K56" s="66">
        <f t="shared" si="4"/>
        <v>33.83121732636296</v>
      </c>
      <c r="L56" s="66">
        <f t="shared" si="5"/>
        <v>99.439024390243915</v>
      </c>
    </row>
    <row r="57" spans="2:12" x14ac:dyDescent="0.25">
      <c r="B57" s="65"/>
      <c r="C57" s="65"/>
      <c r="D57" s="65" t="s">
        <v>136</v>
      </c>
      <c r="E57" s="65"/>
      <c r="F57" s="65" t="s">
        <v>137</v>
      </c>
      <c r="G57" s="65">
        <f>G58+G59+G60+G61</f>
        <v>4540.9799999999996</v>
      </c>
      <c r="H57" s="65">
        <f>H58+H59+H60+H61</f>
        <v>2524</v>
      </c>
      <c r="I57" s="65">
        <f>I58+I59+I60+I61</f>
        <v>1472</v>
      </c>
      <c r="J57" s="65">
        <f>J58+J59+J60+J61</f>
        <v>1470.6100000000001</v>
      </c>
      <c r="K57" s="65">
        <f t="shared" si="4"/>
        <v>32.38530008940802</v>
      </c>
      <c r="L57" s="65">
        <f t="shared" si="5"/>
        <v>99.905570652173907</v>
      </c>
    </row>
    <row r="58" spans="2:12" x14ac:dyDescent="0.25">
      <c r="B58" s="66"/>
      <c r="C58" s="66"/>
      <c r="D58" s="66"/>
      <c r="E58" s="66" t="s">
        <v>138</v>
      </c>
      <c r="F58" s="66" t="s">
        <v>139</v>
      </c>
      <c r="G58" s="66">
        <v>632.29</v>
      </c>
      <c r="H58" s="66">
        <v>637</v>
      </c>
      <c r="I58" s="66">
        <v>681</v>
      </c>
      <c r="J58" s="66">
        <v>680.21</v>
      </c>
      <c r="K58" s="66">
        <f t="shared" ref="K58:K75" si="6">(J58*100)/G58</f>
        <v>107.57880086669093</v>
      </c>
      <c r="L58" s="66">
        <f t="shared" ref="L58:L75" si="7">(J58*100)/I58</f>
        <v>99.883994126284875</v>
      </c>
    </row>
    <row r="59" spans="2:12" x14ac:dyDescent="0.25">
      <c r="B59" s="66"/>
      <c r="C59" s="66"/>
      <c r="D59" s="66"/>
      <c r="E59" s="66" t="s">
        <v>140</v>
      </c>
      <c r="F59" s="66" t="s">
        <v>141</v>
      </c>
      <c r="G59" s="66">
        <v>265.45</v>
      </c>
      <c r="H59" s="66">
        <v>265</v>
      </c>
      <c r="I59" s="66">
        <v>265</v>
      </c>
      <c r="J59" s="66">
        <v>265</v>
      </c>
      <c r="K59" s="66">
        <f t="shared" si="6"/>
        <v>99.830476549255991</v>
      </c>
      <c r="L59" s="66">
        <f t="shared" si="7"/>
        <v>100</v>
      </c>
    </row>
    <row r="60" spans="2:12" x14ac:dyDescent="0.25">
      <c r="B60" s="66"/>
      <c r="C60" s="66"/>
      <c r="D60" s="66"/>
      <c r="E60" s="66" t="s">
        <v>142</v>
      </c>
      <c r="F60" s="66" t="s">
        <v>143</v>
      </c>
      <c r="G60" s="66">
        <v>3006.17</v>
      </c>
      <c r="H60" s="66">
        <v>1091</v>
      </c>
      <c r="I60" s="66">
        <v>0</v>
      </c>
      <c r="J60" s="66">
        <v>0</v>
      </c>
      <c r="K60" s="66">
        <f t="shared" si="6"/>
        <v>0</v>
      </c>
      <c r="L60" s="66" t="e">
        <f t="shared" si="7"/>
        <v>#DIV/0!</v>
      </c>
    </row>
    <row r="61" spans="2:12" x14ac:dyDescent="0.25">
      <c r="B61" s="66"/>
      <c r="C61" s="66"/>
      <c r="D61" s="66"/>
      <c r="E61" s="66" t="s">
        <v>144</v>
      </c>
      <c r="F61" s="66" t="s">
        <v>137</v>
      </c>
      <c r="G61" s="66">
        <v>637.07000000000005</v>
      </c>
      <c r="H61" s="66">
        <v>531</v>
      </c>
      <c r="I61" s="66">
        <v>526</v>
      </c>
      <c r="J61" s="66">
        <v>525.4</v>
      </c>
      <c r="K61" s="66">
        <f t="shared" si="6"/>
        <v>82.471313984334529</v>
      </c>
      <c r="L61" s="66">
        <f t="shared" si="7"/>
        <v>99.885931558935354</v>
      </c>
    </row>
    <row r="62" spans="2:12" x14ac:dyDescent="0.25">
      <c r="B62" s="65"/>
      <c r="C62" s="65" t="s">
        <v>145</v>
      </c>
      <c r="D62" s="65"/>
      <c r="E62" s="65"/>
      <c r="F62" s="65" t="s">
        <v>146</v>
      </c>
      <c r="G62" s="65">
        <f>G63+G65</f>
        <v>2389.0100000000002</v>
      </c>
      <c r="H62" s="65">
        <f>H63+H65</f>
        <v>3236</v>
      </c>
      <c r="I62" s="65">
        <f>I63+I65</f>
        <v>2321</v>
      </c>
      <c r="J62" s="65">
        <f>J63+J65</f>
        <v>2203.1400000000003</v>
      </c>
      <c r="K62" s="65">
        <f t="shared" si="6"/>
        <v>92.219789787401481</v>
      </c>
      <c r="L62" s="65">
        <f t="shared" si="7"/>
        <v>94.922016372253353</v>
      </c>
    </row>
    <row r="63" spans="2:12" x14ac:dyDescent="0.25">
      <c r="B63" s="65"/>
      <c r="C63" s="65"/>
      <c r="D63" s="65" t="s">
        <v>147</v>
      </c>
      <c r="E63" s="65"/>
      <c r="F63" s="65" t="s">
        <v>148</v>
      </c>
      <c r="G63" s="65">
        <f>G64</f>
        <v>929.06</v>
      </c>
      <c r="H63" s="65">
        <f>H64</f>
        <v>743</v>
      </c>
      <c r="I63" s="65">
        <f>I64</f>
        <v>621</v>
      </c>
      <c r="J63" s="65">
        <f>J64</f>
        <v>578.19000000000005</v>
      </c>
      <c r="K63" s="65">
        <f t="shared" si="6"/>
        <v>62.233870794136017</v>
      </c>
      <c r="L63" s="65">
        <f t="shared" si="7"/>
        <v>93.106280193236728</v>
      </c>
    </row>
    <row r="64" spans="2:12" x14ac:dyDescent="0.25">
      <c r="B64" s="66"/>
      <c r="C64" s="66"/>
      <c r="D64" s="66"/>
      <c r="E64" s="66" t="s">
        <v>149</v>
      </c>
      <c r="F64" s="66" t="s">
        <v>150</v>
      </c>
      <c r="G64" s="66">
        <v>929.06</v>
      </c>
      <c r="H64" s="66">
        <v>743</v>
      </c>
      <c r="I64" s="66">
        <v>621</v>
      </c>
      <c r="J64" s="66">
        <v>578.19000000000005</v>
      </c>
      <c r="K64" s="66">
        <f t="shared" si="6"/>
        <v>62.233870794136017</v>
      </c>
      <c r="L64" s="66">
        <f t="shared" si="7"/>
        <v>93.106280193236728</v>
      </c>
    </row>
    <row r="65" spans="2:12" x14ac:dyDescent="0.25">
      <c r="B65" s="65"/>
      <c r="C65" s="65"/>
      <c r="D65" s="65" t="s">
        <v>151</v>
      </c>
      <c r="E65" s="65"/>
      <c r="F65" s="65" t="s">
        <v>152</v>
      </c>
      <c r="G65" s="65">
        <f>G66</f>
        <v>1459.95</v>
      </c>
      <c r="H65" s="65">
        <f>H66</f>
        <v>2493</v>
      </c>
      <c r="I65" s="65">
        <f>I66</f>
        <v>1700</v>
      </c>
      <c r="J65" s="65">
        <f>J66</f>
        <v>1624.95</v>
      </c>
      <c r="K65" s="65">
        <f t="shared" si="6"/>
        <v>111.3017569094832</v>
      </c>
      <c r="L65" s="65">
        <f t="shared" si="7"/>
        <v>95.585294117647052</v>
      </c>
    </row>
    <row r="66" spans="2:12" x14ac:dyDescent="0.25">
      <c r="B66" s="66"/>
      <c r="C66" s="66"/>
      <c r="D66" s="66"/>
      <c r="E66" s="66" t="s">
        <v>153</v>
      </c>
      <c r="F66" s="66" t="s">
        <v>154</v>
      </c>
      <c r="G66" s="66">
        <v>1459.95</v>
      </c>
      <c r="H66" s="66">
        <v>2493</v>
      </c>
      <c r="I66" s="66">
        <v>1700</v>
      </c>
      <c r="J66" s="66">
        <v>1624.95</v>
      </c>
      <c r="K66" s="66">
        <f t="shared" si="6"/>
        <v>111.3017569094832</v>
      </c>
      <c r="L66" s="66">
        <f t="shared" si="7"/>
        <v>95.585294117647052</v>
      </c>
    </row>
    <row r="67" spans="2:12" x14ac:dyDescent="0.25">
      <c r="B67" s="65" t="s">
        <v>155</v>
      </c>
      <c r="C67" s="65"/>
      <c r="D67" s="65"/>
      <c r="E67" s="65"/>
      <c r="F67" s="65" t="s">
        <v>156</v>
      </c>
      <c r="G67" s="65">
        <f>G68+G73</f>
        <v>16298.36</v>
      </c>
      <c r="H67" s="65">
        <f>H68+H73</f>
        <v>49556</v>
      </c>
      <c r="I67" s="65">
        <f>I68+I73</f>
        <v>22257</v>
      </c>
      <c r="J67" s="65">
        <f>J68+J73</f>
        <v>22256.050000000003</v>
      </c>
      <c r="K67" s="65">
        <f t="shared" si="6"/>
        <v>136.55392321681447</v>
      </c>
      <c r="L67" s="65">
        <f t="shared" si="7"/>
        <v>99.995731679920951</v>
      </c>
    </row>
    <row r="68" spans="2:12" x14ac:dyDescent="0.25">
      <c r="B68" s="65"/>
      <c r="C68" s="65" t="s">
        <v>157</v>
      </c>
      <c r="D68" s="65"/>
      <c r="E68" s="65"/>
      <c r="F68" s="65" t="s">
        <v>158</v>
      </c>
      <c r="G68" s="65">
        <f>G69+G71</f>
        <v>16298.36</v>
      </c>
      <c r="H68" s="65">
        <f>H69+H71</f>
        <v>9556</v>
      </c>
      <c r="I68" s="65">
        <f>I69+I71</f>
        <v>3084</v>
      </c>
      <c r="J68" s="65">
        <f>J69+J71</f>
        <v>3083.31</v>
      </c>
      <c r="K68" s="65">
        <f t="shared" si="6"/>
        <v>18.917915667588641</v>
      </c>
      <c r="L68" s="65">
        <f t="shared" si="7"/>
        <v>99.977626459143963</v>
      </c>
    </row>
    <row r="69" spans="2:12" x14ac:dyDescent="0.25">
      <c r="B69" s="65"/>
      <c r="C69" s="65"/>
      <c r="D69" s="65" t="s">
        <v>159</v>
      </c>
      <c r="E69" s="65"/>
      <c r="F69" s="65" t="s">
        <v>160</v>
      </c>
      <c r="G69" s="65">
        <f>G70</f>
        <v>13272.28</v>
      </c>
      <c r="H69" s="65">
        <f>H70</f>
        <v>6636</v>
      </c>
      <c r="I69" s="65">
        <f>I70</f>
        <v>0</v>
      </c>
      <c r="J69" s="65">
        <f>J70</f>
        <v>0</v>
      </c>
      <c r="K69" s="65">
        <f t="shared" si="6"/>
        <v>0</v>
      </c>
      <c r="L69" s="65" t="e">
        <f t="shared" si="7"/>
        <v>#DIV/0!</v>
      </c>
    </row>
    <row r="70" spans="2:12" x14ac:dyDescent="0.25">
      <c r="B70" s="66"/>
      <c r="C70" s="66"/>
      <c r="D70" s="66"/>
      <c r="E70" s="66" t="s">
        <v>161</v>
      </c>
      <c r="F70" s="66" t="s">
        <v>162</v>
      </c>
      <c r="G70" s="66">
        <v>13272.28</v>
      </c>
      <c r="H70" s="66">
        <v>6636</v>
      </c>
      <c r="I70" s="66">
        <v>0</v>
      </c>
      <c r="J70" s="66">
        <v>0</v>
      </c>
      <c r="K70" s="66">
        <f t="shared" si="6"/>
        <v>0</v>
      </c>
      <c r="L70" s="66" t="e">
        <f t="shared" si="7"/>
        <v>#DIV/0!</v>
      </c>
    </row>
    <row r="71" spans="2:12" x14ac:dyDescent="0.25">
      <c r="B71" s="65"/>
      <c r="C71" s="65"/>
      <c r="D71" s="65" t="s">
        <v>163</v>
      </c>
      <c r="E71" s="65"/>
      <c r="F71" s="65" t="s">
        <v>164</v>
      </c>
      <c r="G71" s="65">
        <f>G72</f>
        <v>3026.08</v>
      </c>
      <c r="H71" s="65">
        <f>H72</f>
        <v>2920</v>
      </c>
      <c r="I71" s="65">
        <f>I72</f>
        <v>3084</v>
      </c>
      <c r="J71" s="65">
        <f>J72</f>
        <v>3083.31</v>
      </c>
      <c r="K71" s="65">
        <f t="shared" si="6"/>
        <v>101.8912256120129</v>
      </c>
      <c r="L71" s="65">
        <f t="shared" si="7"/>
        <v>99.977626459143963</v>
      </c>
    </row>
    <row r="72" spans="2:12" x14ac:dyDescent="0.25">
      <c r="B72" s="66"/>
      <c r="C72" s="66"/>
      <c r="D72" s="66"/>
      <c r="E72" s="66" t="s">
        <v>165</v>
      </c>
      <c r="F72" s="66" t="s">
        <v>166</v>
      </c>
      <c r="G72" s="66">
        <v>3026.08</v>
      </c>
      <c r="H72" s="66">
        <v>2920</v>
      </c>
      <c r="I72" s="66">
        <v>3084</v>
      </c>
      <c r="J72" s="66">
        <v>3083.31</v>
      </c>
      <c r="K72" s="66">
        <f t="shared" si="6"/>
        <v>101.8912256120129</v>
      </c>
      <c r="L72" s="66">
        <f t="shared" si="7"/>
        <v>99.977626459143963</v>
      </c>
    </row>
    <row r="73" spans="2:12" x14ac:dyDescent="0.25">
      <c r="B73" s="65"/>
      <c r="C73" s="65" t="s">
        <v>167</v>
      </c>
      <c r="D73" s="65"/>
      <c r="E73" s="65"/>
      <c r="F73" s="65" t="s">
        <v>168</v>
      </c>
      <c r="G73" s="65">
        <f t="shared" ref="G73:J74" si="8">G74</f>
        <v>0</v>
      </c>
      <c r="H73" s="65">
        <f t="shared" si="8"/>
        <v>40000</v>
      </c>
      <c r="I73" s="65">
        <f t="shared" si="8"/>
        <v>19173</v>
      </c>
      <c r="J73" s="65">
        <f t="shared" si="8"/>
        <v>19172.740000000002</v>
      </c>
      <c r="K73" s="65" t="e">
        <f t="shared" si="6"/>
        <v>#DIV/0!</v>
      </c>
      <c r="L73" s="65">
        <f t="shared" si="7"/>
        <v>99.998643926354788</v>
      </c>
    </row>
    <row r="74" spans="2:12" x14ac:dyDescent="0.25">
      <c r="B74" s="65"/>
      <c r="C74" s="65"/>
      <c r="D74" s="65" t="s">
        <v>169</v>
      </c>
      <c r="E74" s="65"/>
      <c r="F74" s="65" t="s">
        <v>170</v>
      </c>
      <c r="G74" s="65">
        <f t="shared" si="8"/>
        <v>0</v>
      </c>
      <c r="H74" s="65">
        <f t="shared" si="8"/>
        <v>40000</v>
      </c>
      <c r="I74" s="65">
        <f t="shared" si="8"/>
        <v>19173</v>
      </c>
      <c r="J74" s="65">
        <f t="shared" si="8"/>
        <v>19172.740000000002</v>
      </c>
      <c r="K74" s="65" t="e">
        <f t="shared" si="6"/>
        <v>#DIV/0!</v>
      </c>
      <c r="L74" s="65">
        <f t="shared" si="7"/>
        <v>99.998643926354788</v>
      </c>
    </row>
    <row r="75" spans="2:12" x14ac:dyDescent="0.25">
      <c r="B75" s="66"/>
      <c r="C75" s="66"/>
      <c r="D75" s="66"/>
      <c r="E75" s="66" t="s">
        <v>171</v>
      </c>
      <c r="F75" s="66" t="s">
        <v>170</v>
      </c>
      <c r="G75" s="66">
        <v>0</v>
      </c>
      <c r="H75" s="66">
        <v>40000</v>
      </c>
      <c r="I75" s="66">
        <v>19173</v>
      </c>
      <c r="J75" s="66">
        <v>19172.740000000002</v>
      </c>
      <c r="K75" s="66" t="e">
        <f t="shared" si="6"/>
        <v>#DIV/0!</v>
      </c>
      <c r="L75" s="66">
        <f t="shared" si="7"/>
        <v>99.998643926354788</v>
      </c>
    </row>
    <row r="76" spans="2:12" x14ac:dyDescent="0.25">
      <c r="B76" s="65"/>
      <c r="C76" s="66"/>
      <c r="D76" s="67"/>
      <c r="E76" s="68"/>
      <c r="F76" s="8"/>
      <c r="G76" s="65"/>
      <c r="H76" s="65"/>
      <c r="I76" s="65"/>
      <c r="J76" s="65"/>
      <c r="K76" s="70"/>
      <c r="L76" s="70"/>
    </row>
  </sheetData>
  <mergeCells count="7">
    <mergeCell ref="B24:F24"/>
    <mergeCell ref="B25:F25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17"/>
  <sheetViews>
    <sheetView workbookViewId="0">
      <selection activeCell="F6" sqref="F6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97" t="s">
        <v>16</v>
      </c>
      <c r="C2" s="97"/>
      <c r="D2" s="97"/>
      <c r="E2" s="97"/>
      <c r="F2" s="97"/>
      <c r="G2" s="97"/>
      <c r="H2" s="97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50</v>
      </c>
      <c r="D4" s="28" t="s">
        <v>47</v>
      </c>
      <c r="E4" s="28" t="s">
        <v>48</v>
      </c>
      <c r="F4" s="28" t="s">
        <v>51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43</v>
      </c>
      <c r="C6" s="71">
        <f>C7+C9+C11</f>
        <v>1290913.6700000002</v>
      </c>
      <c r="D6" s="71">
        <f>D7+D9+D11</f>
        <v>1585635.34</v>
      </c>
      <c r="E6" s="71">
        <f>E7+E9+E11</f>
        <v>1564105</v>
      </c>
      <c r="F6" s="71">
        <f>F7+F9+F11</f>
        <v>1563762.3</v>
      </c>
      <c r="G6" s="72">
        <f t="shared" ref="G6:G17" si="0">(F6*100)/C6</f>
        <v>121.13608650530441</v>
      </c>
      <c r="H6" s="72">
        <f t="shared" ref="H6:H17" si="1">(F6*100)/E6</f>
        <v>99.978089706253741</v>
      </c>
    </row>
    <row r="7" spans="1:8" x14ac:dyDescent="0.25">
      <c r="A7"/>
      <c r="B7" s="8" t="s">
        <v>172</v>
      </c>
      <c r="C7" s="71">
        <f>C8</f>
        <v>1289956.6100000001</v>
      </c>
      <c r="D7" s="71">
        <f>D8</f>
        <v>1584823.24</v>
      </c>
      <c r="E7" s="71">
        <f>E8</f>
        <v>1563256</v>
      </c>
      <c r="F7" s="71">
        <f>F8</f>
        <v>1562931.96</v>
      </c>
      <c r="G7" s="72">
        <f t="shared" si="0"/>
        <v>121.16159162903936</v>
      </c>
      <c r="H7" s="72">
        <f t="shared" si="1"/>
        <v>99.9792714692923</v>
      </c>
    </row>
    <row r="8" spans="1:8" x14ac:dyDescent="0.25">
      <c r="A8"/>
      <c r="B8" s="16" t="s">
        <v>173</v>
      </c>
      <c r="C8" s="73">
        <v>1289956.6100000001</v>
      </c>
      <c r="D8" s="73">
        <v>1584823.24</v>
      </c>
      <c r="E8" s="73">
        <v>1563256</v>
      </c>
      <c r="F8" s="74">
        <v>1562931.96</v>
      </c>
      <c r="G8" s="70">
        <f t="shared" si="0"/>
        <v>121.16159162903936</v>
      </c>
      <c r="H8" s="70">
        <f t="shared" si="1"/>
        <v>99.9792714692923</v>
      </c>
    </row>
    <row r="9" spans="1:8" x14ac:dyDescent="0.25">
      <c r="A9"/>
      <c r="B9" s="8" t="s">
        <v>174</v>
      </c>
      <c r="C9" s="71">
        <f>C10</f>
        <v>957.06</v>
      </c>
      <c r="D9" s="71">
        <f>D10</f>
        <v>812.1</v>
      </c>
      <c r="E9" s="71">
        <f>E10</f>
        <v>849</v>
      </c>
      <c r="F9" s="71">
        <f>F10</f>
        <v>830.34</v>
      </c>
      <c r="G9" s="72">
        <f t="shared" si="0"/>
        <v>86.759450818130532</v>
      </c>
      <c r="H9" s="72">
        <f t="shared" si="1"/>
        <v>97.802120141342755</v>
      </c>
    </row>
    <row r="10" spans="1:8" x14ac:dyDescent="0.25">
      <c r="A10"/>
      <c r="B10" s="16" t="s">
        <v>175</v>
      </c>
      <c r="C10" s="73">
        <v>957.06</v>
      </c>
      <c r="D10" s="73">
        <v>812.1</v>
      </c>
      <c r="E10" s="73">
        <v>849</v>
      </c>
      <c r="F10" s="74">
        <v>830.34</v>
      </c>
      <c r="G10" s="70">
        <f t="shared" si="0"/>
        <v>86.759450818130532</v>
      </c>
      <c r="H10" s="70">
        <f t="shared" si="1"/>
        <v>97.802120141342755</v>
      </c>
    </row>
    <row r="11" spans="1:8" x14ac:dyDescent="0.25">
      <c r="A11"/>
      <c r="B11" s="8" t="s">
        <v>176</v>
      </c>
      <c r="C11" s="71">
        <f>C12</f>
        <v>0</v>
      </c>
      <c r="D11" s="71">
        <f>D12</f>
        <v>0</v>
      </c>
      <c r="E11" s="71">
        <f>E12</f>
        <v>0</v>
      </c>
      <c r="F11" s="71">
        <f>F12</f>
        <v>0</v>
      </c>
      <c r="G11" s="72" t="e">
        <f t="shared" si="0"/>
        <v>#DIV/0!</v>
      </c>
      <c r="H11" s="72" t="e">
        <f t="shared" si="1"/>
        <v>#DIV/0!</v>
      </c>
    </row>
    <row r="12" spans="1:8" x14ac:dyDescent="0.25">
      <c r="A12"/>
      <c r="B12" s="16" t="s">
        <v>177</v>
      </c>
      <c r="C12" s="73">
        <v>0</v>
      </c>
      <c r="D12" s="95">
        <v>0</v>
      </c>
      <c r="E12" s="73">
        <v>0</v>
      </c>
      <c r="F12" s="74">
        <v>0</v>
      </c>
      <c r="G12" s="70" t="e">
        <f t="shared" si="0"/>
        <v>#DIV/0!</v>
      </c>
      <c r="H12" s="70" t="e">
        <f t="shared" si="1"/>
        <v>#DIV/0!</v>
      </c>
    </row>
    <row r="13" spans="1:8" x14ac:dyDescent="0.25">
      <c r="B13" s="8" t="s">
        <v>33</v>
      </c>
      <c r="C13" s="75">
        <f>C14+C16</f>
        <v>1290930.79</v>
      </c>
      <c r="D13" s="75">
        <f>D14+D16</f>
        <v>1585487.24</v>
      </c>
      <c r="E13" s="75">
        <f>E14+E16</f>
        <v>1564105</v>
      </c>
      <c r="F13" s="75">
        <f>F14+F16</f>
        <v>1563780.13</v>
      </c>
      <c r="G13" s="72">
        <f t="shared" si="0"/>
        <v>121.13586120290771</v>
      </c>
      <c r="H13" s="72">
        <f t="shared" si="1"/>
        <v>99.979229655298084</v>
      </c>
    </row>
    <row r="14" spans="1:8" x14ac:dyDescent="0.25">
      <c r="A14"/>
      <c r="B14" s="8" t="s">
        <v>172</v>
      </c>
      <c r="C14" s="75">
        <f>C15</f>
        <v>1289956.6100000001</v>
      </c>
      <c r="D14" s="75">
        <f>D15</f>
        <v>1584823.24</v>
      </c>
      <c r="E14" s="75">
        <f>E15</f>
        <v>1563256</v>
      </c>
      <c r="F14" s="75">
        <f>F15</f>
        <v>1562931.96</v>
      </c>
      <c r="G14" s="72">
        <f t="shared" si="0"/>
        <v>121.16159162903936</v>
      </c>
      <c r="H14" s="72">
        <f t="shared" si="1"/>
        <v>99.9792714692923</v>
      </c>
    </row>
    <row r="15" spans="1:8" x14ac:dyDescent="0.25">
      <c r="A15"/>
      <c r="B15" s="16" t="s">
        <v>173</v>
      </c>
      <c r="C15" s="73">
        <v>1289956.6100000001</v>
      </c>
      <c r="D15" s="73">
        <v>1584823.24</v>
      </c>
      <c r="E15" s="76">
        <v>1563256</v>
      </c>
      <c r="F15" s="74">
        <v>1562931.96</v>
      </c>
      <c r="G15" s="70">
        <f t="shared" si="0"/>
        <v>121.16159162903936</v>
      </c>
      <c r="H15" s="70">
        <f t="shared" si="1"/>
        <v>99.9792714692923</v>
      </c>
    </row>
    <row r="16" spans="1:8" x14ac:dyDescent="0.25">
      <c r="A16"/>
      <c r="B16" s="8" t="s">
        <v>174</v>
      </c>
      <c r="C16" s="75">
        <f>C17</f>
        <v>974.18</v>
      </c>
      <c r="D16" s="75">
        <f>D17</f>
        <v>664</v>
      </c>
      <c r="E16" s="75">
        <f>E17</f>
        <v>849</v>
      </c>
      <c r="F16" s="75">
        <f>F17</f>
        <v>848.17</v>
      </c>
      <c r="G16" s="72">
        <f t="shared" si="0"/>
        <v>87.065018785029466</v>
      </c>
      <c r="H16" s="72">
        <f t="shared" si="1"/>
        <v>99.902237926972916</v>
      </c>
    </row>
    <row r="17" spans="1:8" x14ac:dyDescent="0.25">
      <c r="A17"/>
      <c r="B17" s="16" t="s">
        <v>175</v>
      </c>
      <c r="C17" s="73">
        <v>974.18</v>
      </c>
      <c r="D17" s="73">
        <v>664</v>
      </c>
      <c r="E17" s="76">
        <v>849</v>
      </c>
      <c r="F17" s="74">
        <v>848.17</v>
      </c>
      <c r="G17" s="70">
        <f t="shared" si="0"/>
        <v>87.065018785029466</v>
      </c>
      <c r="H17" s="70">
        <f t="shared" si="1"/>
        <v>99.902237926972916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C9" sqref="C9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7" t="s">
        <v>17</v>
      </c>
      <c r="C2" s="97"/>
      <c r="D2" s="97"/>
      <c r="E2" s="97"/>
      <c r="F2" s="97"/>
      <c r="G2" s="97"/>
      <c r="H2" s="97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52</v>
      </c>
      <c r="D4" s="28" t="s">
        <v>47</v>
      </c>
      <c r="E4" s="28" t="s">
        <v>48</v>
      </c>
      <c r="F4" s="28" t="s">
        <v>53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33</v>
      </c>
      <c r="C6" s="75">
        <f t="shared" ref="C6:F7" si="0">C7</f>
        <v>1290930.79</v>
      </c>
      <c r="D6" s="75">
        <f t="shared" si="0"/>
        <v>1585487.24</v>
      </c>
      <c r="E6" s="75">
        <f t="shared" si="0"/>
        <v>1564105</v>
      </c>
      <c r="F6" s="75">
        <f t="shared" si="0"/>
        <v>1563780.13</v>
      </c>
      <c r="G6" s="70">
        <f>(F6*100)/C6</f>
        <v>121.13586120290771</v>
      </c>
      <c r="H6" s="70">
        <f>(F6*100)/E6</f>
        <v>99.979229655298084</v>
      </c>
    </row>
    <row r="7" spans="2:8" x14ac:dyDescent="0.25">
      <c r="B7" s="8" t="s">
        <v>178</v>
      </c>
      <c r="C7" s="75">
        <f t="shared" si="0"/>
        <v>1290930.79</v>
      </c>
      <c r="D7" s="75">
        <f t="shared" si="0"/>
        <v>1585487.24</v>
      </c>
      <c r="E7" s="75">
        <f t="shared" si="0"/>
        <v>1564105</v>
      </c>
      <c r="F7" s="75">
        <f t="shared" si="0"/>
        <v>1563780.13</v>
      </c>
      <c r="G7" s="70">
        <f>(F7*100)/C7</f>
        <v>121.13586120290771</v>
      </c>
      <c r="H7" s="70">
        <f>(F7*100)/E7</f>
        <v>99.979229655298084</v>
      </c>
    </row>
    <row r="8" spans="2:8" x14ac:dyDescent="0.25">
      <c r="B8" s="11" t="s">
        <v>179</v>
      </c>
      <c r="C8" s="73">
        <v>1290930.79</v>
      </c>
      <c r="D8" s="73">
        <v>1585487.24</v>
      </c>
      <c r="E8" s="73">
        <v>1564105</v>
      </c>
      <c r="F8" s="74">
        <v>1563780.13</v>
      </c>
      <c r="G8" s="70">
        <f>(F8*100)/C8</f>
        <v>121.13586120290771</v>
      </c>
      <c r="H8" s="70">
        <f>(F8*100)/E8</f>
        <v>99.979229655298084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G9" sqref="G9:L1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7" t="s">
        <v>4</v>
      </c>
      <c r="C2" s="97"/>
      <c r="D2" s="97"/>
      <c r="E2" s="97"/>
      <c r="F2" s="97"/>
      <c r="G2" s="97"/>
      <c r="H2" s="97"/>
      <c r="I2" s="97"/>
      <c r="J2" s="97"/>
      <c r="K2" s="97"/>
      <c r="L2" s="97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7" t="s">
        <v>25</v>
      </c>
      <c r="C4" s="97"/>
      <c r="D4" s="97"/>
      <c r="E4" s="97"/>
      <c r="F4" s="97"/>
      <c r="G4" s="97"/>
      <c r="H4" s="97"/>
      <c r="I4" s="97"/>
      <c r="J4" s="97"/>
      <c r="K4" s="97"/>
      <c r="L4" s="97"/>
    </row>
    <row r="5" spans="2:12" ht="15.75" customHeight="1" x14ac:dyDescent="0.25">
      <c r="B5" s="97" t="s">
        <v>18</v>
      </c>
      <c r="C5" s="97"/>
      <c r="D5" s="97"/>
      <c r="E5" s="97"/>
      <c r="F5" s="97"/>
      <c r="G5" s="97"/>
      <c r="H5" s="97"/>
      <c r="I5" s="97"/>
      <c r="J5" s="97"/>
      <c r="K5" s="97"/>
      <c r="L5" s="97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20" t="s">
        <v>3</v>
      </c>
      <c r="C7" s="121"/>
      <c r="D7" s="121"/>
      <c r="E7" s="121"/>
      <c r="F7" s="122"/>
      <c r="G7" s="31" t="s">
        <v>50</v>
      </c>
      <c r="H7" s="31" t="s">
        <v>47</v>
      </c>
      <c r="I7" s="31" t="s">
        <v>54</v>
      </c>
      <c r="J7" s="31" t="s">
        <v>51</v>
      </c>
      <c r="K7" s="31" t="s">
        <v>6</v>
      </c>
      <c r="L7" s="31" t="s">
        <v>22</v>
      </c>
    </row>
    <row r="8" spans="2:12" x14ac:dyDescent="0.25">
      <c r="B8" s="120">
        <v>1</v>
      </c>
      <c r="C8" s="121"/>
      <c r="D8" s="121"/>
      <c r="E8" s="121"/>
      <c r="F8" s="122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C6" sqref="C6:H12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7" t="s">
        <v>19</v>
      </c>
      <c r="C2" s="97"/>
      <c r="D2" s="97"/>
      <c r="E2" s="97"/>
      <c r="F2" s="97"/>
      <c r="G2" s="97"/>
      <c r="H2" s="97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46</v>
      </c>
      <c r="D4" s="28" t="s">
        <v>47</v>
      </c>
      <c r="E4" s="28" t="s">
        <v>48</v>
      </c>
      <c r="F4" s="28" t="s">
        <v>49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44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</sheetPr>
  <dimension ref="A1:F7936"/>
  <sheetViews>
    <sheetView topLeftCell="A44" zoomScaleNormal="100" workbookViewId="0">
      <selection activeCell="H66" sqref="H66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7" width="9.140625" style="40"/>
    <col min="8" max="8" width="13.7109375" style="40" customWidth="1"/>
    <col min="9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34</v>
      </c>
      <c r="B1" s="38" t="s">
        <v>180</v>
      </c>
      <c r="C1" s="39"/>
    </row>
    <row r="2" spans="1:6" ht="15" customHeight="1" x14ac:dyDescent="0.2">
      <c r="A2" s="41" t="s">
        <v>35</v>
      </c>
      <c r="B2" s="42" t="s">
        <v>181</v>
      </c>
      <c r="C2" s="39"/>
    </row>
    <row r="3" spans="1:6" s="39" customFormat="1" ht="43.5" customHeight="1" x14ac:dyDescent="0.2">
      <c r="A3" s="43" t="s">
        <v>36</v>
      </c>
      <c r="B3" s="37" t="s">
        <v>193</v>
      </c>
    </row>
    <row r="4" spans="1:6" s="39" customFormat="1" x14ac:dyDescent="0.2">
      <c r="A4" s="43" t="s">
        <v>37</v>
      </c>
      <c r="B4" s="44" t="s">
        <v>192</v>
      </c>
    </row>
    <row r="5" spans="1:6" s="39" customFormat="1" x14ac:dyDescent="0.2">
      <c r="A5" s="45"/>
      <c r="B5" s="46"/>
    </row>
    <row r="6" spans="1:6" s="39" customFormat="1" x14ac:dyDescent="0.2">
      <c r="A6" s="45" t="s">
        <v>38</v>
      </c>
      <c r="B6" s="46"/>
    </row>
    <row r="7" spans="1:6" x14ac:dyDescent="0.2">
      <c r="A7" s="47" t="s">
        <v>182</v>
      </c>
      <c r="B7" s="46"/>
      <c r="C7" s="77">
        <f>C12</f>
        <v>1584823.24</v>
      </c>
      <c r="D7" s="77">
        <f>D12</f>
        <v>1563256</v>
      </c>
      <c r="E7" s="77">
        <f>E12</f>
        <v>1562931.96</v>
      </c>
      <c r="F7" s="77">
        <f>(E7*100)/D7</f>
        <v>99.9792714692923</v>
      </c>
    </row>
    <row r="8" spans="1:6" x14ac:dyDescent="0.2">
      <c r="A8" s="47" t="s">
        <v>79</v>
      </c>
      <c r="B8" s="46"/>
      <c r="C8" s="77">
        <f>C67</f>
        <v>664</v>
      </c>
      <c r="D8" s="77">
        <f>D67</f>
        <v>849</v>
      </c>
      <c r="E8" s="77">
        <f>E67</f>
        <v>848.17</v>
      </c>
      <c r="F8" s="77">
        <f>(E8*100)/D8</f>
        <v>99.902237926972916</v>
      </c>
    </row>
    <row r="9" spans="1:6" x14ac:dyDescent="0.2">
      <c r="A9" s="47" t="s">
        <v>183</v>
      </c>
      <c r="B9" s="46"/>
      <c r="C9" s="77">
        <f>C76</f>
        <v>0</v>
      </c>
      <c r="D9" s="77">
        <f>D76</f>
        <v>0</v>
      </c>
      <c r="E9" s="77">
        <f>E76</f>
        <v>0</v>
      </c>
      <c r="F9" s="77" t="e">
        <f>(E9*100)/D9</f>
        <v>#DIV/0!</v>
      </c>
    </row>
    <row r="10" spans="1:6" s="57" customFormat="1" x14ac:dyDescent="0.2"/>
    <row r="11" spans="1:6" ht="38.25" x14ac:dyDescent="0.2">
      <c r="A11" s="47" t="s">
        <v>184</v>
      </c>
      <c r="B11" s="47" t="s">
        <v>185</v>
      </c>
      <c r="C11" s="47" t="s">
        <v>47</v>
      </c>
      <c r="D11" s="47" t="s">
        <v>186</v>
      </c>
      <c r="E11" s="47" t="s">
        <v>187</v>
      </c>
      <c r="F11" s="47" t="s">
        <v>188</v>
      </c>
    </row>
    <row r="12" spans="1:6" x14ac:dyDescent="0.2">
      <c r="A12" s="48" t="s">
        <v>182</v>
      </c>
      <c r="B12" s="48" t="s">
        <v>189</v>
      </c>
      <c r="C12" s="78">
        <f>C13+C53</f>
        <v>1584823.24</v>
      </c>
      <c r="D12" s="78">
        <f>D13+D53</f>
        <v>1563256</v>
      </c>
      <c r="E12" s="78">
        <f>E13+E53</f>
        <v>1562931.96</v>
      </c>
      <c r="F12" s="79">
        <f>(E12*100)/D12</f>
        <v>99.9792714692923</v>
      </c>
    </row>
    <row r="13" spans="1:6" x14ac:dyDescent="0.2">
      <c r="A13" s="49" t="s">
        <v>77</v>
      </c>
      <c r="B13" s="50" t="s">
        <v>78</v>
      </c>
      <c r="C13" s="80">
        <f>C14+C22+C48</f>
        <v>1535267.24</v>
      </c>
      <c r="D13" s="80">
        <f>D14+D22+D48</f>
        <v>1540999</v>
      </c>
      <c r="E13" s="80">
        <f>E14+E22+E48</f>
        <v>1540675.91</v>
      </c>
      <c r="F13" s="81">
        <f>(E13*100)/D13</f>
        <v>99.979033730716239</v>
      </c>
    </row>
    <row r="14" spans="1:6" x14ac:dyDescent="0.2">
      <c r="A14" s="51" t="s">
        <v>79</v>
      </c>
      <c r="B14" s="52" t="s">
        <v>80</v>
      </c>
      <c r="C14" s="82">
        <f>C15+C18+C20</f>
        <v>1245360.24</v>
      </c>
      <c r="D14" s="82">
        <f>D15+D18+D20</f>
        <v>1237164</v>
      </c>
      <c r="E14" s="82">
        <f>E15+E18+E20</f>
        <v>1236967.8600000001</v>
      </c>
      <c r="F14" s="81">
        <f>(E14*100)/D14</f>
        <v>99.984145998428673</v>
      </c>
    </row>
    <row r="15" spans="1:6" x14ac:dyDescent="0.2">
      <c r="A15" s="53" t="s">
        <v>81</v>
      </c>
      <c r="B15" s="54" t="s">
        <v>82</v>
      </c>
      <c r="C15" s="83">
        <f>C16+C17</f>
        <v>1026546.24</v>
      </c>
      <c r="D15" s="83">
        <f>D16+D17</f>
        <v>1028463</v>
      </c>
      <c r="E15" s="83">
        <f>E16+E17</f>
        <v>1028267.4500000001</v>
      </c>
      <c r="F15" s="83">
        <f>(E15*100)/D15</f>
        <v>99.980986190071988</v>
      </c>
    </row>
    <row r="16" spans="1:6" x14ac:dyDescent="0.2">
      <c r="A16" s="55" t="s">
        <v>83</v>
      </c>
      <c r="B16" s="56" t="s">
        <v>84</v>
      </c>
      <c r="C16" s="84">
        <v>1015928.24</v>
      </c>
      <c r="D16" s="84">
        <v>1019000</v>
      </c>
      <c r="E16" s="84">
        <v>1018804.52</v>
      </c>
      <c r="F16" s="84"/>
    </row>
    <row r="17" spans="1:6" x14ac:dyDescent="0.2">
      <c r="A17" s="55" t="s">
        <v>85</v>
      </c>
      <c r="B17" s="56" t="s">
        <v>86</v>
      </c>
      <c r="C17" s="84">
        <v>10618</v>
      </c>
      <c r="D17" s="84">
        <v>9463</v>
      </c>
      <c r="E17" s="84">
        <v>9462.93</v>
      </c>
      <c r="F17" s="84"/>
    </row>
    <row r="18" spans="1:6" x14ac:dyDescent="0.2">
      <c r="A18" s="53" t="s">
        <v>87</v>
      </c>
      <c r="B18" s="54" t="s">
        <v>88</v>
      </c>
      <c r="C18" s="83">
        <f>C19</f>
        <v>33890</v>
      </c>
      <c r="D18" s="83">
        <f>D19</f>
        <v>39932</v>
      </c>
      <c r="E18" s="83">
        <f>E19</f>
        <v>39931.89</v>
      </c>
      <c r="F18" s="83">
        <f>(E18*100)/D18</f>
        <v>99.99972453170389</v>
      </c>
    </row>
    <row r="19" spans="1:6" x14ac:dyDescent="0.2">
      <c r="A19" s="55" t="s">
        <v>89</v>
      </c>
      <c r="B19" s="56" t="s">
        <v>88</v>
      </c>
      <c r="C19" s="84">
        <v>33890</v>
      </c>
      <c r="D19" s="84">
        <v>39932</v>
      </c>
      <c r="E19" s="84">
        <v>39931.89</v>
      </c>
      <c r="F19" s="84"/>
    </row>
    <row r="20" spans="1:6" x14ac:dyDescent="0.2">
      <c r="A20" s="53" t="s">
        <v>90</v>
      </c>
      <c r="B20" s="54" t="s">
        <v>91</v>
      </c>
      <c r="C20" s="83">
        <f>C21</f>
        <v>184924</v>
      </c>
      <c r="D20" s="83">
        <f>D21</f>
        <v>168769</v>
      </c>
      <c r="E20" s="83">
        <f>E21</f>
        <v>168768.52</v>
      </c>
      <c r="F20" s="83">
        <f>(E20*100)/D20</f>
        <v>99.999715587578294</v>
      </c>
    </row>
    <row r="21" spans="1:6" x14ac:dyDescent="0.2">
      <c r="A21" s="55" t="s">
        <v>92</v>
      </c>
      <c r="B21" s="56" t="s">
        <v>93</v>
      </c>
      <c r="C21" s="84">
        <v>184924</v>
      </c>
      <c r="D21" s="84">
        <v>168769</v>
      </c>
      <c r="E21" s="84">
        <v>168768.52</v>
      </c>
      <c r="F21" s="84"/>
    </row>
    <row r="22" spans="1:6" x14ac:dyDescent="0.2">
      <c r="A22" s="51" t="s">
        <v>94</v>
      </c>
      <c r="B22" s="52" t="s">
        <v>95</v>
      </c>
      <c r="C22" s="82">
        <f>C23+C28+C32+C41+C43</f>
        <v>286671</v>
      </c>
      <c r="D22" s="82">
        <f>D23+D28+D32+D41+D43</f>
        <v>301514</v>
      </c>
      <c r="E22" s="82">
        <f>E23+E28+E32+E41+E43</f>
        <v>301504.90999999997</v>
      </c>
      <c r="F22" s="81">
        <f>(E22*100)/D22</f>
        <v>99.996985214616885</v>
      </c>
    </row>
    <row r="23" spans="1:6" x14ac:dyDescent="0.2">
      <c r="A23" s="53" t="s">
        <v>96</v>
      </c>
      <c r="B23" s="54" t="s">
        <v>97</v>
      </c>
      <c r="C23" s="83">
        <f>C24+C25+C26+C27</f>
        <v>37773</v>
      </c>
      <c r="D23" s="83">
        <f>D24+D25+D26+D27</f>
        <v>33666</v>
      </c>
      <c r="E23" s="83">
        <f>E24+E25+E26+E27</f>
        <v>33665.740000000005</v>
      </c>
      <c r="F23" s="83">
        <f>(E23*100)/D23</f>
        <v>99.999227707479363</v>
      </c>
    </row>
    <row r="24" spans="1:6" x14ac:dyDescent="0.2">
      <c r="A24" s="55" t="s">
        <v>98</v>
      </c>
      <c r="B24" s="56" t="s">
        <v>99</v>
      </c>
      <c r="C24" s="84">
        <v>4654</v>
      </c>
      <c r="D24" s="84">
        <v>4654</v>
      </c>
      <c r="E24" s="84">
        <v>4654</v>
      </c>
      <c r="F24" s="84"/>
    </row>
    <row r="25" spans="1:6" ht="25.5" x14ac:dyDescent="0.2">
      <c r="A25" s="55" t="s">
        <v>100</v>
      </c>
      <c r="B25" s="56" t="s">
        <v>101</v>
      </c>
      <c r="C25" s="84">
        <v>31853</v>
      </c>
      <c r="D25" s="84">
        <v>28422</v>
      </c>
      <c r="E25" s="84">
        <v>28421.74</v>
      </c>
      <c r="F25" s="84"/>
    </row>
    <row r="26" spans="1:6" x14ac:dyDescent="0.2">
      <c r="A26" s="55" t="s">
        <v>102</v>
      </c>
      <c r="B26" s="56" t="s">
        <v>103</v>
      </c>
      <c r="C26" s="84">
        <v>1133</v>
      </c>
      <c r="D26" s="84">
        <v>590</v>
      </c>
      <c r="E26" s="84">
        <v>590</v>
      </c>
      <c r="F26" s="84"/>
    </row>
    <row r="27" spans="1:6" x14ac:dyDescent="0.2">
      <c r="A27" s="55" t="s">
        <v>104</v>
      </c>
      <c r="B27" s="56" t="s">
        <v>105</v>
      </c>
      <c r="C27" s="84">
        <v>133</v>
      </c>
      <c r="D27" s="84">
        <v>0</v>
      </c>
      <c r="E27" s="84">
        <v>0</v>
      </c>
      <c r="F27" s="84"/>
    </row>
    <row r="28" spans="1:6" x14ac:dyDescent="0.2">
      <c r="A28" s="53" t="s">
        <v>106</v>
      </c>
      <c r="B28" s="54" t="s">
        <v>107</v>
      </c>
      <c r="C28" s="83">
        <f>C29+C30+C31</f>
        <v>28791</v>
      </c>
      <c r="D28" s="83">
        <f>D29+D30+D31</f>
        <v>29075</v>
      </c>
      <c r="E28" s="83">
        <f>E29+E30+E31</f>
        <v>29073.05</v>
      </c>
      <c r="F28" s="83">
        <f>(E28*100)/D28</f>
        <v>99.993293207222706</v>
      </c>
    </row>
    <row r="29" spans="1:6" x14ac:dyDescent="0.2">
      <c r="A29" s="55" t="s">
        <v>108</v>
      </c>
      <c r="B29" s="56" t="s">
        <v>109</v>
      </c>
      <c r="C29" s="84">
        <v>19448</v>
      </c>
      <c r="D29" s="84">
        <v>19028</v>
      </c>
      <c r="E29" s="84">
        <v>19027.64</v>
      </c>
      <c r="F29" s="84"/>
    </row>
    <row r="30" spans="1:6" x14ac:dyDescent="0.2">
      <c r="A30" s="55" t="s">
        <v>110</v>
      </c>
      <c r="B30" s="56" t="s">
        <v>111</v>
      </c>
      <c r="C30" s="84">
        <v>8945</v>
      </c>
      <c r="D30" s="84">
        <v>9669</v>
      </c>
      <c r="E30" s="84">
        <v>9668.15</v>
      </c>
      <c r="F30" s="84"/>
    </row>
    <row r="31" spans="1:6" x14ac:dyDescent="0.2">
      <c r="A31" s="55" t="s">
        <v>112</v>
      </c>
      <c r="B31" s="56" t="s">
        <v>113</v>
      </c>
      <c r="C31" s="84">
        <v>398</v>
      </c>
      <c r="D31" s="84">
        <v>378</v>
      </c>
      <c r="E31" s="84">
        <v>377.26</v>
      </c>
      <c r="F31" s="84"/>
    </row>
    <row r="32" spans="1:6" x14ac:dyDescent="0.2">
      <c r="A32" s="53" t="s">
        <v>114</v>
      </c>
      <c r="B32" s="54" t="s">
        <v>115</v>
      </c>
      <c r="C32" s="83">
        <f>C33+C34+C35+C36+C37+C38+C39+C40</f>
        <v>216919</v>
      </c>
      <c r="D32" s="83">
        <f>D33+D34+D35+D36+D37+D38+D39+D40</f>
        <v>237219</v>
      </c>
      <c r="E32" s="83">
        <f>E33+E34+E35+E36+E37+E38+E39+E40</f>
        <v>237213.97</v>
      </c>
      <c r="F32" s="83">
        <f>(E32*100)/D32</f>
        <v>99.997879596491003</v>
      </c>
    </row>
    <row r="33" spans="1:6" x14ac:dyDescent="0.2">
      <c r="A33" s="55" t="s">
        <v>116</v>
      </c>
      <c r="B33" s="56" t="s">
        <v>117</v>
      </c>
      <c r="C33" s="84">
        <v>19908</v>
      </c>
      <c r="D33" s="84">
        <v>20029</v>
      </c>
      <c r="E33" s="84">
        <v>20028.400000000001</v>
      </c>
      <c r="F33" s="84"/>
    </row>
    <row r="34" spans="1:6" x14ac:dyDescent="0.2">
      <c r="A34" s="55" t="s">
        <v>118</v>
      </c>
      <c r="B34" s="56" t="s">
        <v>119</v>
      </c>
      <c r="C34" s="84">
        <v>3991</v>
      </c>
      <c r="D34" s="84">
        <v>2178</v>
      </c>
      <c r="E34" s="84">
        <v>2177.15</v>
      </c>
      <c r="F34" s="84"/>
    </row>
    <row r="35" spans="1:6" x14ac:dyDescent="0.2">
      <c r="A35" s="55" t="s">
        <v>120</v>
      </c>
      <c r="B35" s="56" t="s">
        <v>121</v>
      </c>
      <c r="C35" s="84">
        <v>2991</v>
      </c>
      <c r="D35" s="84">
        <v>2997</v>
      </c>
      <c r="E35" s="84">
        <v>2996.14</v>
      </c>
      <c r="F35" s="84"/>
    </row>
    <row r="36" spans="1:6" x14ac:dyDescent="0.2">
      <c r="A36" s="55" t="s">
        <v>122</v>
      </c>
      <c r="B36" s="56" t="s">
        <v>123</v>
      </c>
      <c r="C36" s="84">
        <v>3982</v>
      </c>
      <c r="D36" s="84">
        <v>3961</v>
      </c>
      <c r="E36" s="84">
        <v>3960.13</v>
      </c>
      <c r="F36" s="84"/>
    </row>
    <row r="37" spans="1:6" x14ac:dyDescent="0.2">
      <c r="A37" s="55" t="s">
        <v>124</v>
      </c>
      <c r="B37" s="56" t="s">
        <v>125</v>
      </c>
      <c r="C37" s="84">
        <v>13891</v>
      </c>
      <c r="D37" s="84">
        <v>10828</v>
      </c>
      <c r="E37" s="84">
        <v>10827.32</v>
      </c>
      <c r="F37" s="84"/>
    </row>
    <row r="38" spans="1:6" x14ac:dyDescent="0.2">
      <c r="A38" s="55" t="s">
        <v>126</v>
      </c>
      <c r="B38" s="56" t="s">
        <v>127</v>
      </c>
      <c r="C38" s="84">
        <v>664</v>
      </c>
      <c r="D38" s="84">
        <v>335</v>
      </c>
      <c r="E38" s="84">
        <v>334.11</v>
      </c>
      <c r="F38" s="84"/>
    </row>
    <row r="39" spans="1:6" x14ac:dyDescent="0.2">
      <c r="A39" s="55" t="s">
        <v>128</v>
      </c>
      <c r="B39" s="56" t="s">
        <v>129</v>
      </c>
      <c r="C39" s="84">
        <v>170961</v>
      </c>
      <c r="D39" s="84">
        <v>196351</v>
      </c>
      <c r="E39" s="84">
        <v>196350.72</v>
      </c>
      <c r="F39" s="84"/>
    </row>
    <row r="40" spans="1:6" x14ac:dyDescent="0.2">
      <c r="A40" s="55" t="s">
        <v>130</v>
      </c>
      <c r="B40" s="56" t="s">
        <v>131</v>
      </c>
      <c r="C40" s="84">
        <v>531</v>
      </c>
      <c r="D40" s="84">
        <v>540</v>
      </c>
      <c r="E40" s="84">
        <v>540</v>
      </c>
      <c r="F40" s="84"/>
    </row>
    <row r="41" spans="1:6" x14ac:dyDescent="0.2">
      <c r="A41" s="53" t="s">
        <v>132</v>
      </c>
      <c r="B41" s="54" t="s">
        <v>133</v>
      </c>
      <c r="C41" s="83">
        <f>C42</f>
        <v>664</v>
      </c>
      <c r="D41" s="83">
        <f>D42</f>
        <v>82</v>
      </c>
      <c r="E41" s="83">
        <f>E42</f>
        <v>81.540000000000006</v>
      </c>
      <c r="F41" s="83">
        <f>(E41*100)/D41</f>
        <v>99.439024390243915</v>
      </c>
    </row>
    <row r="42" spans="1:6" ht="25.5" x14ac:dyDescent="0.2">
      <c r="A42" s="55" t="s">
        <v>134</v>
      </c>
      <c r="B42" s="56" t="s">
        <v>135</v>
      </c>
      <c r="C42" s="84">
        <v>664</v>
      </c>
      <c r="D42" s="84">
        <v>82</v>
      </c>
      <c r="E42" s="84">
        <v>81.540000000000006</v>
      </c>
      <c r="F42" s="84"/>
    </row>
    <row r="43" spans="1:6" x14ac:dyDescent="0.2">
      <c r="A43" s="53" t="s">
        <v>136</v>
      </c>
      <c r="B43" s="54" t="s">
        <v>137</v>
      </c>
      <c r="C43" s="83">
        <f>C44+C45+C46+C47</f>
        <v>2524</v>
      </c>
      <c r="D43" s="83">
        <f>D44+D45+D46+D47</f>
        <v>1472</v>
      </c>
      <c r="E43" s="83">
        <f>E44+E45+E46+E47</f>
        <v>1470.6100000000001</v>
      </c>
      <c r="F43" s="83">
        <f>(E43*100)/D43</f>
        <v>99.905570652173907</v>
      </c>
    </row>
    <row r="44" spans="1:6" x14ac:dyDescent="0.2">
      <c r="A44" s="55" t="s">
        <v>138</v>
      </c>
      <c r="B44" s="56" t="s">
        <v>139</v>
      </c>
      <c r="C44" s="84">
        <v>637</v>
      </c>
      <c r="D44" s="84">
        <v>681</v>
      </c>
      <c r="E44" s="84">
        <v>680.21</v>
      </c>
      <c r="F44" s="84"/>
    </row>
    <row r="45" spans="1:6" x14ac:dyDescent="0.2">
      <c r="A45" s="55" t="s">
        <v>140</v>
      </c>
      <c r="B45" s="56" t="s">
        <v>141</v>
      </c>
      <c r="C45" s="84">
        <v>265</v>
      </c>
      <c r="D45" s="84">
        <v>265</v>
      </c>
      <c r="E45" s="84">
        <v>265</v>
      </c>
      <c r="F45" s="84"/>
    </row>
    <row r="46" spans="1:6" x14ac:dyDescent="0.2">
      <c r="A46" s="55" t="s">
        <v>142</v>
      </c>
      <c r="B46" s="56" t="s">
        <v>143</v>
      </c>
      <c r="C46" s="84">
        <v>1091</v>
      </c>
      <c r="D46" s="84">
        <v>0</v>
      </c>
      <c r="E46" s="84">
        <v>0</v>
      </c>
      <c r="F46" s="84"/>
    </row>
    <row r="47" spans="1:6" x14ac:dyDescent="0.2">
      <c r="A47" s="55" t="s">
        <v>144</v>
      </c>
      <c r="B47" s="56" t="s">
        <v>137</v>
      </c>
      <c r="C47" s="84">
        <v>531</v>
      </c>
      <c r="D47" s="84">
        <v>526</v>
      </c>
      <c r="E47" s="84">
        <v>525.4</v>
      </c>
      <c r="F47" s="84"/>
    </row>
    <row r="48" spans="1:6" x14ac:dyDescent="0.2">
      <c r="A48" s="51" t="s">
        <v>145</v>
      </c>
      <c r="B48" s="52" t="s">
        <v>146</v>
      </c>
      <c r="C48" s="82">
        <f>C49+C51</f>
        <v>3236</v>
      </c>
      <c r="D48" s="82">
        <f>D49+D51</f>
        <v>2321</v>
      </c>
      <c r="E48" s="82">
        <f>E49+E51</f>
        <v>2203.1400000000003</v>
      </c>
      <c r="F48" s="81">
        <f>(E48*100)/D48</f>
        <v>94.922016372253353</v>
      </c>
    </row>
    <row r="49" spans="1:6" x14ac:dyDescent="0.2">
      <c r="A49" s="53" t="s">
        <v>147</v>
      </c>
      <c r="B49" s="54" t="s">
        <v>148</v>
      </c>
      <c r="C49" s="83">
        <f>C50</f>
        <v>743</v>
      </c>
      <c r="D49" s="83">
        <f>D50</f>
        <v>621</v>
      </c>
      <c r="E49" s="83">
        <f>E50</f>
        <v>578.19000000000005</v>
      </c>
      <c r="F49" s="83">
        <f>(E49*100)/D49</f>
        <v>93.106280193236728</v>
      </c>
    </row>
    <row r="50" spans="1:6" ht="25.5" x14ac:dyDescent="0.2">
      <c r="A50" s="55" t="s">
        <v>149</v>
      </c>
      <c r="B50" s="56" t="s">
        <v>150</v>
      </c>
      <c r="C50" s="84">
        <v>743</v>
      </c>
      <c r="D50" s="84">
        <v>621</v>
      </c>
      <c r="E50" s="84">
        <v>578.19000000000005</v>
      </c>
      <c r="F50" s="84"/>
    </row>
    <row r="51" spans="1:6" x14ac:dyDescent="0.2">
      <c r="A51" s="53" t="s">
        <v>151</v>
      </c>
      <c r="B51" s="54" t="s">
        <v>152</v>
      </c>
      <c r="C51" s="83">
        <f>C52</f>
        <v>2493</v>
      </c>
      <c r="D51" s="83">
        <f>D52</f>
        <v>1700</v>
      </c>
      <c r="E51" s="83">
        <f>E52</f>
        <v>1624.95</v>
      </c>
      <c r="F51" s="83">
        <f>(E51*100)/D51</f>
        <v>95.585294117647052</v>
      </c>
    </row>
    <row r="52" spans="1:6" x14ac:dyDescent="0.2">
      <c r="A52" s="55" t="s">
        <v>153</v>
      </c>
      <c r="B52" s="56" t="s">
        <v>154</v>
      </c>
      <c r="C52" s="84">
        <v>2493</v>
      </c>
      <c r="D52" s="84">
        <v>1700</v>
      </c>
      <c r="E52" s="84">
        <v>1624.95</v>
      </c>
      <c r="F52" s="84"/>
    </row>
    <row r="53" spans="1:6" x14ac:dyDescent="0.2">
      <c r="A53" s="49" t="s">
        <v>155</v>
      </c>
      <c r="B53" s="50" t="s">
        <v>156</v>
      </c>
      <c r="C53" s="80">
        <f>C54+C59</f>
        <v>49556</v>
      </c>
      <c r="D53" s="80">
        <f>D54+D59</f>
        <v>22257</v>
      </c>
      <c r="E53" s="80">
        <f>E54+E59</f>
        <v>22256.050000000003</v>
      </c>
      <c r="F53" s="81">
        <f>(E53*100)/D53</f>
        <v>99.995731679920951</v>
      </c>
    </row>
    <row r="54" spans="1:6" x14ac:dyDescent="0.2">
      <c r="A54" s="51" t="s">
        <v>157</v>
      </c>
      <c r="B54" s="52" t="s">
        <v>158</v>
      </c>
      <c r="C54" s="82">
        <f>C55+C57</f>
        <v>9556</v>
      </c>
      <c r="D54" s="82">
        <f>D55+D57</f>
        <v>3084</v>
      </c>
      <c r="E54" s="82">
        <f>E55+E57</f>
        <v>3083.31</v>
      </c>
      <c r="F54" s="81">
        <f>(E54*100)/D54</f>
        <v>99.977626459143963</v>
      </c>
    </row>
    <row r="55" spans="1:6" x14ac:dyDescent="0.2">
      <c r="A55" s="53" t="s">
        <v>159</v>
      </c>
      <c r="B55" s="54" t="s">
        <v>160</v>
      </c>
      <c r="C55" s="83">
        <f>C56</f>
        <v>6636</v>
      </c>
      <c r="D55" s="83">
        <f>D56</f>
        <v>0</v>
      </c>
      <c r="E55" s="83">
        <f>E56</f>
        <v>0</v>
      </c>
      <c r="F55" s="83" t="e">
        <f>(E55*100)/D55</f>
        <v>#DIV/0!</v>
      </c>
    </row>
    <row r="56" spans="1:6" x14ac:dyDescent="0.2">
      <c r="A56" s="55" t="s">
        <v>161</v>
      </c>
      <c r="B56" s="56" t="s">
        <v>162</v>
      </c>
      <c r="C56" s="84">
        <v>6636</v>
      </c>
      <c r="D56" s="84">
        <v>0</v>
      </c>
      <c r="E56" s="84">
        <v>0</v>
      </c>
      <c r="F56" s="84"/>
    </row>
    <row r="57" spans="1:6" x14ac:dyDescent="0.2">
      <c r="A57" s="53" t="s">
        <v>163</v>
      </c>
      <c r="B57" s="54" t="s">
        <v>164</v>
      </c>
      <c r="C57" s="83">
        <f>C58</f>
        <v>2920</v>
      </c>
      <c r="D57" s="83">
        <f>D58</f>
        <v>3084</v>
      </c>
      <c r="E57" s="83">
        <f>E58</f>
        <v>3083.31</v>
      </c>
      <c r="F57" s="83">
        <f>(E57*100)/D57</f>
        <v>99.977626459143963</v>
      </c>
    </row>
    <row r="58" spans="1:6" x14ac:dyDescent="0.2">
      <c r="A58" s="55" t="s">
        <v>165</v>
      </c>
      <c r="B58" s="56" t="s">
        <v>166</v>
      </c>
      <c r="C58" s="84">
        <v>2920</v>
      </c>
      <c r="D58" s="84">
        <v>3084</v>
      </c>
      <c r="E58" s="84">
        <v>3083.31</v>
      </c>
      <c r="F58" s="84"/>
    </row>
    <row r="59" spans="1:6" x14ac:dyDescent="0.2">
      <c r="A59" s="51" t="s">
        <v>167</v>
      </c>
      <c r="B59" s="52" t="s">
        <v>168</v>
      </c>
      <c r="C59" s="82">
        <f t="shared" ref="C59:E60" si="0">C60</f>
        <v>40000</v>
      </c>
      <c r="D59" s="82">
        <f t="shared" si="0"/>
        <v>19173</v>
      </c>
      <c r="E59" s="82">
        <f t="shared" si="0"/>
        <v>19172.740000000002</v>
      </c>
      <c r="F59" s="81">
        <f>(E59*100)/D59</f>
        <v>99.998643926354788</v>
      </c>
    </row>
    <row r="60" spans="1:6" ht="25.5" x14ac:dyDescent="0.2">
      <c r="A60" s="53" t="s">
        <v>169</v>
      </c>
      <c r="B60" s="54" t="s">
        <v>170</v>
      </c>
      <c r="C60" s="83">
        <f t="shared" si="0"/>
        <v>40000</v>
      </c>
      <c r="D60" s="83">
        <f t="shared" si="0"/>
        <v>19173</v>
      </c>
      <c r="E60" s="83">
        <f t="shared" si="0"/>
        <v>19172.740000000002</v>
      </c>
      <c r="F60" s="83">
        <f>(E60*100)/D60</f>
        <v>99.998643926354788</v>
      </c>
    </row>
    <row r="61" spans="1:6" x14ac:dyDescent="0.2">
      <c r="A61" s="55" t="s">
        <v>171</v>
      </c>
      <c r="B61" s="56" t="s">
        <v>170</v>
      </c>
      <c r="C61" s="84">
        <v>40000</v>
      </c>
      <c r="D61" s="84">
        <v>19173</v>
      </c>
      <c r="E61" s="84">
        <v>19172.740000000002</v>
      </c>
      <c r="F61" s="84"/>
    </row>
    <row r="62" spans="1:6" x14ac:dyDescent="0.2">
      <c r="A62" s="49" t="s">
        <v>55</v>
      </c>
      <c r="B62" s="50" t="s">
        <v>56</v>
      </c>
      <c r="C62" s="80">
        <f t="shared" ref="C62:E63" si="1">C63</f>
        <v>1584823.24</v>
      </c>
      <c r="D62" s="80">
        <f t="shared" si="1"/>
        <v>1563256</v>
      </c>
      <c r="E62" s="80">
        <f t="shared" si="1"/>
        <v>1562931.96</v>
      </c>
      <c r="F62" s="81">
        <f>(E62*100)/D62</f>
        <v>99.9792714692923</v>
      </c>
    </row>
    <row r="63" spans="1:6" x14ac:dyDescent="0.2">
      <c r="A63" s="51" t="s">
        <v>69</v>
      </c>
      <c r="B63" s="52" t="s">
        <v>70</v>
      </c>
      <c r="C63" s="82">
        <f t="shared" si="1"/>
        <v>1584823.24</v>
      </c>
      <c r="D63" s="82">
        <f t="shared" si="1"/>
        <v>1563256</v>
      </c>
      <c r="E63" s="82">
        <f t="shared" si="1"/>
        <v>1562931.96</v>
      </c>
      <c r="F63" s="81">
        <f>(E63*100)/D63</f>
        <v>99.9792714692923</v>
      </c>
    </row>
    <row r="64" spans="1:6" ht="26.25" thickBot="1" x14ac:dyDescent="0.25">
      <c r="A64" s="53" t="s">
        <v>71</v>
      </c>
      <c r="B64" s="54" t="s">
        <v>72</v>
      </c>
      <c r="C64" s="83">
        <f>C65+C66</f>
        <v>1584823.24</v>
      </c>
      <c r="D64" s="83">
        <f>D65+D66</f>
        <v>1563256</v>
      </c>
      <c r="E64" s="83">
        <f>E65+E66</f>
        <v>1562931.96</v>
      </c>
      <c r="F64" s="83">
        <f>(E64*100)/D64</f>
        <v>99.9792714692923</v>
      </c>
    </row>
    <row r="65" spans="1:6" ht="13.5" thickTop="1" x14ac:dyDescent="0.2">
      <c r="A65" s="55" t="s">
        <v>73</v>
      </c>
      <c r="B65" s="56" t="s">
        <v>74</v>
      </c>
      <c r="C65" s="96">
        <v>1535267.24</v>
      </c>
      <c r="D65" s="84">
        <v>1540999</v>
      </c>
      <c r="E65" s="84">
        <f>E13</f>
        <v>1540675.91</v>
      </c>
      <c r="F65" s="84"/>
    </row>
    <row r="66" spans="1:6" ht="25.5" x14ac:dyDescent="0.2">
      <c r="A66" s="55" t="s">
        <v>75</v>
      </c>
      <c r="B66" s="56" t="s">
        <v>76</v>
      </c>
      <c r="C66" s="96">
        <v>49556</v>
      </c>
      <c r="D66" s="84">
        <v>22257</v>
      </c>
      <c r="E66" s="84">
        <v>22256.05</v>
      </c>
      <c r="F66" s="84"/>
    </row>
    <row r="67" spans="1:6" x14ac:dyDescent="0.2">
      <c r="A67" s="48" t="s">
        <v>79</v>
      </c>
      <c r="B67" s="48" t="s">
        <v>190</v>
      </c>
      <c r="C67" s="78">
        <f t="shared" ref="C67:E70" si="2">C68</f>
        <v>664</v>
      </c>
      <c r="D67" s="78">
        <f t="shared" si="2"/>
        <v>849</v>
      </c>
      <c r="E67" s="78">
        <f t="shared" si="2"/>
        <v>848.17</v>
      </c>
      <c r="F67" s="79">
        <f>(E67*100)/D67</f>
        <v>99.902237926972916</v>
      </c>
    </row>
    <row r="68" spans="1:6" x14ac:dyDescent="0.2">
      <c r="A68" s="49" t="s">
        <v>77</v>
      </c>
      <c r="B68" s="50" t="s">
        <v>78</v>
      </c>
      <c r="C68" s="80">
        <f t="shared" si="2"/>
        <v>664</v>
      </c>
      <c r="D68" s="80">
        <f t="shared" si="2"/>
        <v>849</v>
      </c>
      <c r="E68" s="80">
        <f t="shared" si="2"/>
        <v>848.17</v>
      </c>
      <c r="F68" s="81">
        <f>(E68*100)/D68</f>
        <v>99.902237926972916</v>
      </c>
    </row>
    <row r="69" spans="1:6" x14ac:dyDescent="0.2">
      <c r="A69" s="51" t="s">
        <v>94</v>
      </c>
      <c r="B69" s="52" t="s">
        <v>95</v>
      </c>
      <c r="C69" s="82">
        <f t="shared" si="2"/>
        <v>664</v>
      </c>
      <c r="D69" s="82">
        <f t="shared" si="2"/>
        <v>849</v>
      </c>
      <c r="E69" s="82">
        <f t="shared" si="2"/>
        <v>848.17</v>
      </c>
      <c r="F69" s="81">
        <f>(E69*100)/D69</f>
        <v>99.902237926972916</v>
      </c>
    </row>
    <row r="70" spans="1:6" x14ac:dyDescent="0.2">
      <c r="A70" s="53" t="s">
        <v>106</v>
      </c>
      <c r="B70" s="54" t="s">
        <v>107</v>
      </c>
      <c r="C70" s="83">
        <f t="shared" si="2"/>
        <v>664</v>
      </c>
      <c r="D70" s="83">
        <f t="shared" si="2"/>
        <v>849</v>
      </c>
      <c r="E70" s="83">
        <f t="shared" si="2"/>
        <v>848.17</v>
      </c>
      <c r="F70" s="83">
        <f>(E70*100)/D70</f>
        <v>99.902237926972916</v>
      </c>
    </row>
    <row r="71" spans="1:6" x14ac:dyDescent="0.2">
      <c r="A71" s="55" t="s">
        <v>108</v>
      </c>
      <c r="B71" s="56" t="s">
        <v>109</v>
      </c>
      <c r="C71" s="84">
        <v>664</v>
      </c>
      <c r="D71" s="84">
        <v>849</v>
      </c>
      <c r="E71" s="84">
        <v>848.17</v>
      </c>
      <c r="F71" s="84"/>
    </row>
    <row r="72" spans="1:6" x14ac:dyDescent="0.2">
      <c r="A72" s="49" t="s">
        <v>55</v>
      </c>
      <c r="B72" s="50" t="s">
        <v>56</v>
      </c>
      <c r="C72" s="80">
        <f t="shared" ref="C72:E74" si="3">C73</f>
        <v>812.1</v>
      </c>
      <c r="D72" s="80">
        <f t="shared" si="3"/>
        <v>849</v>
      </c>
      <c r="E72" s="80">
        <f t="shared" si="3"/>
        <v>438.57</v>
      </c>
      <c r="F72" s="81">
        <f>(E72*100)/D72</f>
        <v>51.657243816254415</v>
      </c>
    </row>
    <row r="73" spans="1:6" x14ac:dyDescent="0.2">
      <c r="A73" s="51" t="s">
        <v>63</v>
      </c>
      <c r="B73" s="52" t="s">
        <v>64</v>
      </c>
      <c r="C73" s="82">
        <f t="shared" si="3"/>
        <v>812.1</v>
      </c>
      <c r="D73" s="82">
        <f t="shared" si="3"/>
        <v>849</v>
      </c>
      <c r="E73" s="82">
        <f t="shared" si="3"/>
        <v>438.57</v>
      </c>
      <c r="F73" s="81">
        <f>(E73*100)/D73</f>
        <v>51.657243816254415</v>
      </c>
    </row>
    <row r="74" spans="1:6" x14ac:dyDescent="0.2">
      <c r="A74" s="53" t="s">
        <v>65</v>
      </c>
      <c r="B74" s="54" t="s">
        <v>66</v>
      </c>
      <c r="C74" s="83">
        <f t="shared" si="3"/>
        <v>812.1</v>
      </c>
      <c r="D74" s="83">
        <f t="shared" si="3"/>
        <v>849</v>
      </c>
      <c r="E74" s="83">
        <f t="shared" si="3"/>
        <v>438.57</v>
      </c>
      <c r="F74" s="83">
        <f>(E74*100)/D74</f>
        <v>51.657243816254415</v>
      </c>
    </row>
    <row r="75" spans="1:6" x14ac:dyDescent="0.2">
      <c r="A75" s="55" t="s">
        <v>67</v>
      </c>
      <c r="B75" s="56" t="s">
        <v>68</v>
      </c>
      <c r="C75" s="84">
        <v>812.1</v>
      </c>
      <c r="D75" s="84">
        <v>849</v>
      </c>
      <c r="E75" s="84">
        <v>438.57</v>
      </c>
      <c r="F75" s="84"/>
    </row>
    <row r="76" spans="1:6" x14ac:dyDescent="0.2">
      <c r="A76" s="48" t="s">
        <v>183</v>
      </c>
      <c r="B76" s="48" t="s">
        <v>191</v>
      </c>
      <c r="C76" s="78"/>
      <c r="D76" s="78"/>
      <c r="E76" s="78"/>
      <c r="F76" s="79" t="e">
        <f>(E76*100)/D76</f>
        <v>#DIV/0!</v>
      </c>
    </row>
    <row r="77" spans="1:6" x14ac:dyDescent="0.2">
      <c r="A77" s="49" t="s">
        <v>55</v>
      </c>
      <c r="B77" s="50" t="s">
        <v>56</v>
      </c>
      <c r="C77" s="80">
        <f t="shared" ref="C77:E79" si="4">C78</f>
        <v>0</v>
      </c>
      <c r="D77" s="80">
        <f t="shared" si="4"/>
        <v>0</v>
      </c>
      <c r="E77" s="80">
        <f t="shared" si="4"/>
        <v>0</v>
      </c>
      <c r="F77" s="81" t="e">
        <f>(E77*100)/D77</f>
        <v>#DIV/0!</v>
      </c>
    </row>
    <row r="78" spans="1:6" x14ac:dyDescent="0.2">
      <c r="A78" s="51" t="s">
        <v>57</v>
      </c>
      <c r="B78" s="52" t="s">
        <v>58</v>
      </c>
      <c r="C78" s="82">
        <f t="shared" si="4"/>
        <v>0</v>
      </c>
      <c r="D78" s="82">
        <f t="shared" si="4"/>
        <v>0</v>
      </c>
      <c r="E78" s="82">
        <f t="shared" si="4"/>
        <v>0</v>
      </c>
      <c r="F78" s="81" t="e">
        <f>(E78*100)/D78</f>
        <v>#DIV/0!</v>
      </c>
    </row>
    <row r="79" spans="1:6" x14ac:dyDescent="0.2">
      <c r="A79" s="53" t="s">
        <v>59</v>
      </c>
      <c r="B79" s="54" t="s">
        <v>60</v>
      </c>
      <c r="C79" s="83">
        <f t="shared" si="4"/>
        <v>0</v>
      </c>
      <c r="D79" s="83">
        <f t="shared" si="4"/>
        <v>0</v>
      </c>
      <c r="E79" s="83">
        <f t="shared" si="4"/>
        <v>0</v>
      </c>
      <c r="F79" s="83" t="e">
        <f>(E79*100)/D79</f>
        <v>#DIV/0!</v>
      </c>
    </row>
    <row r="80" spans="1:6" x14ac:dyDescent="0.2">
      <c r="A80" s="55" t="s">
        <v>61</v>
      </c>
      <c r="B80" s="56" t="s">
        <v>62</v>
      </c>
      <c r="C80" s="96">
        <v>0</v>
      </c>
      <c r="D80" s="84">
        <v>0</v>
      </c>
      <c r="E80" s="84">
        <v>0</v>
      </c>
      <c r="F80" s="84"/>
    </row>
    <row r="81" s="57" customFormat="1" x14ac:dyDescent="0.2"/>
    <row r="82" s="57" customFormat="1" x14ac:dyDescent="0.2"/>
    <row r="83" s="57" customFormat="1" x14ac:dyDescent="0.2"/>
    <row r="84" s="57" customFormat="1" x14ac:dyDescent="0.2"/>
    <row r="85" s="57" customFormat="1" x14ac:dyDescent="0.2"/>
    <row r="86" s="57" customFormat="1" x14ac:dyDescent="0.2"/>
    <row r="87" s="57" customFormat="1" x14ac:dyDescent="0.2"/>
    <row r="88" s="57" customFormat="1" x14ac:dyDescent="0.2"/>
    <row r="89" s="57" customFormat="1" x14ac:dyDescent="0.2"/>
    <row r="90" s="57" customFormat="1" x14ac:dyDescent="0.2"/>
    <row r="91" s="57" customFormat="1" x14ac:dyDescent="0.2"/>
    <row r="92" s="57" customFormat="1" x14ac:dyDescent="0.2"/>
    <row r="93" s="57" customFormat="1" x14ac:dyDescent="0.2"/>
    <row r="94" s="57" customFormat="1" x14ac:dyDescent="0.2"/>
    <row r="95" s="57" customFormat="1" x14ac:dyDescent="0.2"/>
    <row r="9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pans="1:3" s="57" customFormat="1" x14ac:dyDescent="0.2"/>
    <row r="1218" spans="1:3" s="57" customFormat="1" x14ac:dyDescent="0.2"/>
    <row r="1219" spans="1:3" s="57" customFormat="1" x14ac:dyDescent="0.2"/>
    <row r="1220" spans="1:3" s="57" customFormat="1" x14ac:dyDescent="0.2"/>
    <row r="1221" spans="1:3" x14ac:dyDescent="0.2">
      <c r="A1221" s="57"/>
      <c r="B1221" s="57"/>
      <c r="C1221" s="57"/>
    </row>
    <row r="1222" spans="1:3" x14ac:dyDescent="0.2">
      <c r="A1222" s="57"/>
      <c r="B1222" s="57"/>
      <c r="C1222" s="57"/>
    </row>
    <row r="1223" spans="1:3" x14ac:dyDescent="0.2">
      <c r="A1223" s="57"/>
      <c r="B1223" s="57"/>
      <c r="C1223" s="57"/>
    </row>
    <row r="1224" spans="1:3" x14ac:dyDescent="0.2">
      <c r="A1224" s="57"/>
      <c r="B1224" s="57"/>
      <c r="C1224" s="57"/>
    </row>
    <row r="1225" spans="1:3" x14ac:dyDescent="0.2">
      <c r="A1225" s="57"/>
      <c r="B1225" s="57"/>
      <c r="C1225" s="57"/>
    </row>
    <row r="1226" spans="1:3" x14ac:dyDescent="0.2">
      <c r="A1226" s="57"/>
      <c r="B1226" s="57"/>
      <c r="C1226" s="57"/>
    </row>
    <row r="1227" spans="1:3" x14ac:dyDescent="0.2">
      <c r="A1227" s="57"/>
      <c r="B1227" s="57"/>
      <c r="C1227" s="57"/>
    </row>
    <row r="1228" spans="1:3" x14ac:dyDescent="0.2">
      <c r="A1228" s="57"/>
      <c r="B1228" s="57"/>
      <c r="C1228" s="57"/>
    </row>
    <row r="1229" spans="1:3" x14ac:dyDescent="0.2">
      <c r="A1229" s="57"/>
      <c r="B1229" s="57"/>
      <c r="C1229" s="57"/>
    </row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57"/>
      <c r="B1257" s="57"/>
      <c r="C1257" s="57"/>
    </row>
    <row r="1258" spans="1:3" x14ac:dyDescent="0.2">
      <c r="A1258" s="40"/>
      <c r="B1258" s="40"/>
      <c r="C1258" s="40"/>
    </row>
    <row r="1259" spans="1:3" x14ac:dyDescent="0.2">
      <c r="A1259" s="40"/>
      <c r="B1259" s="40"/>
      <c r="C1259" s="40"/>
    </row>
    <row r="1260" spans="1:3" x14ac:dyDescent="0.2">
      <c r="A1260" s="40"/>
      <c r="B1260" s="40"/>
      <c r="C1260" s="40"/>
    </row>
    <row r="1261" spans="1:3" x14ac:dyDescent="0.2">
      <c r="A1261" s="40"/>
      <c r="B1261" s="40"/>
      <c r="C1261" s="40"/>
    </row>
    <row r="1262" spans="1:3" x14ac:dyDescent="0.2">
      <c r="A1262" s="40"/>
      <c r="B1262" s="40"/>
      <c r="C1262" s="40"/>
    </row>
    <row r="1263" spans="1:3" x14ac:dyDescent="0.2">
      <c r="A1263" s="40"/>
      <c r="B1263" s="40"/>
      <c r="C1263" s="40"/>
    </row>
    <row r="1264" spans="1:3" x14ac:dyDescent="0.2">
      <c r="A1264" s="40"/>
      <c r="B1264" s="40"/>
      <c r="C1264" s="40"/>
    </row>
    <row r="1265" s="40" customFormat="1" x14ac:dyDescent="0.2"/>
    <row r="1266" s="40" customFormat="1" x14ac:dyDescent="0.2"/>
    <row r="1267" s="40" customFormat="1" x14ac:dyDescent="0.2"/>
    <row r="1268" s="40" customFormat="1" x14ac:dyDescent="0.2"/>
    <row r="1269" s="40" customFormat="1" x14ac:dyDescent="0.2"/>
    <row r="1270" s="40" customFormat="1" x14ac:dyDescent="0.2"/>
    <row r="1271" s="40" customFormat="1" x14ac:dyDescent="0.2"/>
    <row r="1272" s="40" customFormat="1" x14ac:dyDescent="0.2"/>
    <row r="1273" s="40" customFormat="1" x14ac:dyDescent="0.2"/>
    <row r="1274" s="40" customFormat="1" x14ac:dyDescent="0.2"/>
    <row r="1275" s="40" customFormat="1" x14ac:dyDescent="0.2"/>
    <row r="1276" s="40" customFormat="1" x14ac:dyDescent="0.2"/>
    <row r="1277" s="40" customFormat="1" x14ac:dyDescent="0.2"/>
    <row r="1278" s="40" customFormat="1" x14ac:dyDescent="0.2"/>
    <row r="1279" s="40" customFormat="1" x14ac:dyDescent="0.2"/>
    <row r="1280" s="40" customFormat="1" x14ac:dyDescent="0.2"/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Ana Vučak</cp:lastModifiedBy>
  <cp:lastPrinted>2024-03-28T07:16:14Z</cp:lastPrinted>
  <dcterms:created xsi:type="dcterms:W3CDTF">2022-08-12T12:51:27Z</dcterms:created>
  <dcterms:modified xsi:type="dcterms:W3CDTF">2024-04-06T19:11:56Z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