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80" yWindow="780" windowWidth="18255" windowHeight="164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" l="1"/>
  <c r="G25" i="3"/>
  <c r="G26" i="3"/>
  <c r="G31" i="3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6" i="15"/>
  <c r="E66" i="15"/>
  <c r="D66" i="15"/>
  <c r="C66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49" i="15"/>
  <c r="E49" i="15"/>
  <c r="D49" i="15"/>
  <c r="C49" i="15"/>
  <c r="F47" i="15"/>
  <c r="E47" i="15"/>
  <c r="D47" i="15"/>
  <c r="C47" i="15"/>
  <c r="F46" i="15"/>
  <c r="E46" i="15"/>
  <c r="D46" i="15"/>
  <c r="C46" i="15"/>
  <c r="F42" i="15"/>
  <c r="E42" i="15"/>
  <c r="D42" i="15"/>
  <c r="C42" i="15"/>
  <c r="F40" i="15"/>
  <c r="E40" i="15"/>
  <c r="D40" i="15"/>
  <c r="C40" i="15"/>
  <c r="F31" i="15"/>
  <c r="E31" i="15"/>
  <c r="D31" i="15"/>
  <c r="C31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C11" i="5" s="1"/>
  <c r="G11" i="5" s="1"/>
  <c r="H11" i="5"/>
  <c r="F11" i="5"/>
  <c r="E11" i="5"/>
  <c r="D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F6" i="5"/>
  <c r="E6" i="5"/>
  <c r="D6" i="5"/>
  <c r="C6" i="5"/>
  <c r="G6" i="5" s="1"/>
  <c r="L70" i="3"/>
  <c r="K70" i="3"/>
  <c r="J69" i="3"/>
  <c r="L69" i="3" s="1"/>
  <c r="I69" i="3"/>
  <c r="H69" i="3"/>
  <c r="G69" i="3"/>
  <c r="L68" i="3"/>
  <c r="K68" i="3"/>
  <c r="L67" i="3"/>
  <c r="K67" i="3"/>
  <c r="J67" i="3"/>
  <c r="J66" i="3" s="1"/>
  <c r="I67" i="3"/>
  <c r="H67" i="3"/>
  <c r="G67" i="3"/>
  <c r="I66" i="3"/>
  <c r="I65" i="3" s="1"/>
  <c r="H66" i="3"/>
  <c r="H65" i="3" s="1"/>
  <c r="G66" i="3"/>
  <c r="G65" i="3" s="1"/>
  <c r="L64" i="3"/>
  <c r="K64" i="3"/>
  <c r="L63" i="3"/>
  <c r="K63" i="3"/>
  <c r="J62" i="3"/>
  <c r="L62" i="3" s="1"/>
  <c r="I62" i="3"/>
  <c r="H62" i="3"/>
  <c r="G62" i="3"/>
  <c r="L61" i="3"/>
  <c r="K61" i="3"/>
  <c r="L60" i="3"/>
  <c r="J60" i="3"/>
  <c r="I60" i="3"/>
  <c r="I59" i="3" s="1"/>
  <c r="H60" i="3"/>
  <c r="H59" i="3" s="1"/>
  <c r="G60" i="3"/>
  <c r="G59" i="3" s="1"/>
  <c r="G24" i="3" s="1"/>
  <c r="G23" i="3" s="1"/>
  <c r="L58" i="3"/>
  <c r="K58" i="3"/>
  <c r="L57" i="3"/>
  <c r="K57" i="3"/>
  <c r="L56" i="3"/>
  <c r="K56" i="3"/>
  <c r="L55" i="3"/>
  <c r="K55" i="3"/>
  <c r="J55" i="3"/>
  <c r="I55" i="3"/>
  <c r="H55" i="3"/>
  <c r="G55" i="3"/>
  <c r="L54" i="3"/>
  <c r="K54" i="3"/>
  <c r="J53" i="3"/>
  <c r="L53" i="3" s="1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4" i="3"/>
  <c r="I44" i="3"/>
  <c r="L44" i="3" s="1"/>
  <c r="H44" i="3"/>
  <c r="G44" i="3"/>
  <c r="K44" i="3" s="1"/>
  <c r="L43" i="3"/>
  <c r="K43" i="3"/>
  <c r="L42" i="3"/>
  <c r="K42" i="3"/>
  <c r="L41" i="3"/>
  <c r="K41" i="3"/>
  <c r="L40" i="3"/>
  <c r="K40" i="3"/>
  <c r="J39" i="3"/>
  <c r="L39" i="3" s="1"/>
  <c r="I39" i="3"/>
  <c r="H39" i="3"/>
  <c r="G39" i="3"/>
  <c r="L38" i="3"/>
  <c r="K38" i="3"/>
  <c r="L37" i="3"/>
  <c r="K37" i="3"/>
  <c r="L36" i="3"/>
  <c r="K36" i="3"/>
  <c r="J35" i="3"/>
  <c r="L35" i="3" s="1"/>
  <c r="I35" i="3"/>
  <c r="I34" i="3" s="1"/>
  <c r="H35" i="3"/>
  <c r="H34" i="3" s="1"/>
  <c r="G35" i="3"/>
  <c r="G34" i="3" s="1"/>
  <c r="K34" i="3" s="1"/>
  <c r="J34" i="3"/>
  <c r="L34" i="3" s="1"/>
  <c r="L33" i="3"/>
  <c r="K33" i="3"/>
  <c r="J31" i="3"/>
  <c r="L31" i="3" s="1"/>
  <c r="I31" i="3"/>
  <c r="I25" i="3" s="1"/>
  <c r="I24" i="3" s="1"/>
  <c r="H31" i="3"/>
  <c r="H25" i="3" s="1"/>
  <c r="H24" i="3" s="1"/>
  <c r="K31" i="3"/>
  <c r="L30" i="3"/>
  <c r="K30" i="3"/>
  <c r="J29" i="3"/>
  <c r="L29" i="3" s="1"/>
  <c r="I29" i="3"/>
  <c r="H29" i="3"/>
  <c r="G29" i="3"/>
  <c r="L28" i="3"/>
  <c r="K28" i="3"/>
  <c r="L27" i="3"/>
  <c r="K27" i="3"/>
  <c r="J26" i="3"/>
  <c r="J25" i="3" s="1"/>
  <c r="I26" i="3"/>
  <c r="H26" i="3"/>
  <c r="L18" i="3"/>
  <c r="K18" i="3"/>
  <c r="L17" i="3"/>
  <c r="K17" i="3"/>
  <c r="J16" i="3"/>
  <c r="K16" i="3" s="1"/>
  <c r="I16" i="3"/>
  <c r="I15" i="3" s="1"/>
  <c r="H16" i="3"/>
  <c r="H15" i="3" s="1"/>
  <c r="G16" i="3"/>
  <c r="G15" i="3"/>
  <c r="L14" i="3"/>
  <c r="K14" i="3"/>
  <c r="J13" i="3"/>
  <c r="J12" i="3" s="1"/>
  <c r="I13" i="3"/>
  <c r="H13" i="3"/>
  <c r="G13" i="3"/>
  <c r="I12" i="3"/>
  <c r="I11" i="3" s="1"/>
  <c r="I10" i="3" s="1"/>
  <c r="H12" i="3"/>
  <c r="G12" i="3"/>
  <c r="G11" i="3" s="1"/>
  <c r="G10" i="3" s="1"/>
  <c r="C6" i="8" l="1"/>
  <c r="G6" i="8" s="1"/>
  <c r="H23" i="3"/>
  <c r="L25" i="3"/>
  <c r="I23" i="3"/>
  <c r="K66" i="3"/>
  <c r="J65" i="3"/>
  <c r="L66" i="3"/>
  <c r="H11" i="3"/>
  <c r="H10" i="3" s="1"/>
  <c r="K12" i="3"/>
  <c r="L12" i="3"/>
  <c r="J15" i="3"/>
  <c r="L16" i="3"/>
  <c r="K35" i="3"/>
  <c r="K39" i="3"/>
  <c r="K60" i="3"/>
  <c r="K29" i="3"/>
  <c r="K69" i="3"/>
  <c r="K13" i="3"/>
  <c r="L26" i="3"/>
  <c r="J59" i="3"/>
  <c r="J24" i="3" s="1"/>
  <c r="L13" i="3"/>
  <c r="K62" i="3"/>
  <c r="K53" i="3"/>
  <c r="K25" i="3"/>
  <c r="K26" i="3"/>
  <c r="L24" i="3" l="1"/>
  <c r="J23" i="3"/>
  <c r="L23" i="3" s="1"/>
  <c r="L15" i="3"/>
  <c r="K15" i="3"/>
  <c r="J11" i="3"/>
  <c r="K65" i="3"/>
  <c r="L65" i="3"/>
  <c r="L59" i="3"/>
  <c r="K59" i="3"/>
  <c r="K23" i="3"/>
  <c r="K24" i="3"/>
  <c r="L11" i="3" l="1"/>
  <c r="K11" i="3"/>
  <c r="J10" i="3"/>
  <c r="K10" i="3" l="1"/>
  <c r="L10" i="3"/>
</calcChain>
</file>

<file path=xl/sharedStrings.xml><?xml version="1.0" encoding="utf-8"?>
<sst xmlns="http://schemas.openxmlformats.org/spreadsheetml/2006/main" count="373" uniqueCount="175">
  <si>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</si>
  <si>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</si>
  <si>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</si>
  <si>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</si>
  <si>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</si>
  <si>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</si>
  <si>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</si>
  <si>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</si>
  <si>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</si>
  <si>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</si>
  <si>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</si>
  <si>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</si>
  <si>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</si>
  <si>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</si>
  <si>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</si>
  <si>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</si>
  <si>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</si>
  <si>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</si>
  <si>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</si>
  <si>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</si>
  <si>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</si>
  <si>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</si>
  <si>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</si>
  <si>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</si>
  <si>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</si>
  <si>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</si>
  <si>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</si>
  <si>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</si>
  <si>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</si>
  <si>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</si>
  <si>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</si>
  <si>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</si>
  <si>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</si>
  <si>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</si>
  <si>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</si>
  <si>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</si>
  <si>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</si>
  <si>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</si>
  <si>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</si>
  <si>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</si>
  <si>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</si>
  <si>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</si>
  <si>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</si>
  <si>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</si>
  <si>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</si>
  <si>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</si>
  <si>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</si>
  <si>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</si>
  <si>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</si>
  <si>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</si>
  <si>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</si>
  <si>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</si>
  <si>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</si>
  <si>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</si>
  <si>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</si>
  <si>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</si>
  <si>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</si>
  <si>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</si>
  <si>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</si>
  <si>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</si>
  <si>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</si>
  <si>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</si>
  <si>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</si>
  <si>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</si>
  <si>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</si>
  <si>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</si>
  <si>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</si>
  <si>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</si>
  <si>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</si>
  <si>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</si>
  <si>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</si>
  <si>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</si>
  <si>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</si>
  <si>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</si>
  <si>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</si>
  <si>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</si>
  <si>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</si>
  <si>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</si>
  <si>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</si>
  <si>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</si>
  <si>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</si>
  <si>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</si>
  <si>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</si>
  <si>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</si>
  <si>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</si>
  <si>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</si>
  <si>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</si>
  <si>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</si>
  <si>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</si>
  <si>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</si>
  <si>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</si>
  <si>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</si>
  <si>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</si>
  <si>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</si>
  <si>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</si>
  <si>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</si>
  <si>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</si>
  <si>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</si>
  <si>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</si>
  <si>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</si>
  <si>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</si>
  <si>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</si>
  <si>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</si>
  <si>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</si>
  <si>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</si>
  <si>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</si>
  <si>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</si>
  <si>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</si>
  <si>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</si>
  <si>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</si>
  <si>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</si>
  <si>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</si>
  <si>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</si>
  <si>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</si>
  <si>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</si>
  <si>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</si>
  <si>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</si>
  <si>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</si>
  <si>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</si>
  <si>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</si>
  <si>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</si>
  <si>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</si>
  <si>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</si>
  <si>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</si>
  <si>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</si>
  <si>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</si>
  <si>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</si>
  <si>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</si>
  <si>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</si>
  <si>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</si>
  <si>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</si>
  <si>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</si>
  <si>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</si>
  <si>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</si>
  <si>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</si>
  <si>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</si>
  <si>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</si>
  <si>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</si>
  <si>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</si>
  <si>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</si>
  <si>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</si>
  <si>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</si>
  <si>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</si>
  <si>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</si>
  <si>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</si>
  <si>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</si>
  <si>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</si>
  <si>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</si>
  <si>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</si>
  <si>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</si>
  <si>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</si>
  <si>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</si>
  <si>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</si>
  <si>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</si>
  <si>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</si>
  <si>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</si>
  <si>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</si>
  <si>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</si>
  <si>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</si>
  <si>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</si>
  <si>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</si>
  <si>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</si>
  <si>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</si>
  <si>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75 Županijska državna odvjetništva</t>
  </si>
  <si>
    <t>3599 DUBROVNIK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</si>
  <si>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</si>
  <si>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</si>
  <si>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</si>
  <si>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</si>
  <si>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</si>
  <si>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1.-6.2024.*</t>
  </si>
  <si>
    <t xml:space="preserve">INDEKS**
</t>
  </si>
  <si>
    <t>Opći prihodi i primici</t>
  </si>
  <si>
    <t>Vlastiti prihodi</t>
  </si>
  <si>
    <t>DOPRINOSI ZA MIROVINSKO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</si>
</sst>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3" fillId="2" borderId="3" xfId="0" applyNumberFormat="1" applyFont="1" applyFill="1" applyBorder="1"/>
    <xf numFmtId="1" fontId="20" fillId="2" borderId="3" xfId="0" applyNumberFormat="1" applyFont="1" applyFill="1" applyBorder="1" applyAlignment="1">
      <alignment horizontal="left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2" workbookViewId="0">
      <selection activeCell="G13" sqref="G1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9" t="s">
        <v>41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8" t="s">
        <v>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8" t="s">
        <v>24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5" t="s">
        <v>31</v>
      </c>
      <c r="C7" s="115"/>
      <c r="D7" s="115"/>
      <c r="E7" s="115"/>
      <c r="F7" s="115"/>
      <c r="G7" s="5"/>
      <c r="H7" s="6"/>
      <c r="I7" s="6"/>
      <c r="J7" s="6"/>
      <c r="K7" s="22"/>
      <c r="L7" s="22"/>
    </row>
    <row r="8" spans="2:13" ht="25.5" x14ac:dyDescent="0.25">
      <c r="B8" s="112" t="s">
        <v>3</v>
      </c>
      <c r="C8" s="112"/>
      <c r="D8" s="112"/>
      <c r="E8" s="112"/>
      <c r="F8" s="112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3">
        <v>1</v>
      </c>
      <c r="C9" s="113"/>
      <c r="D9" s="113"/>
      <c r="E9" s="113"/>
      <c r="F9" s="114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7" t="s">
        <v>8</v>
      </c>
      <c r="C10" s="103"/>
      <c r="D10" s="103"/>
      <c r="E10" s="103"/>
      <c r="F10" s="99"/>
      <c r="G10" s="85">
        <v>255849.66</v>
      </c>
      <c r="H10" s="86">
        <v>563976</v>
      </c>
      <c r="I10" s="86">
        <v>563976</v>
      </c>
      <c r="J10" s="86">
        <v>289758.83</v>
      </c>
      <c r="K10" s="86"/>
      <c r="L10" s="86"/>
    </row>
    <row r="11" spans="2:13" x14ac:dyDescent="0.25">
      <c r="B11" s="98" t="s">
        <v>7</v>
      </c>
      <c r="C11" s="99"/>
      <c r="D11" s="99"/>
      <c r="E11" s="99"/>
      <c r="F11" s="99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10" t="s">
        <v>0</v>
      </c>
      <c r="C12" s="101"/>
      <c r="D12" s="101"/>
      <c r="E12" s="101"/>
      <c r="F12" s="111"/>
      <c r="G12" s="87">
        <f>G10+G11</f>
        <v>255849.66</v>
      </c>
      <c r="H12" s="87">
        <f t="shared" ref="H12:J12" si="0">H10+H11</f>
        <v>563976</v>
      </c>
      <c r="I12" s="87">
        <f t="shared" si="0"/>
        <v>563976</v>
      </c>
      <c r="J12" s="87">
        <f t="shared" si="0"/>
        <v>289758.83</v>
      </c>
      <c r="K12" s="88">
        <f>J12/G12*100</f>
        <v>113.25355288726982</v>
      </c>
      <c r="L12" s="88">
        <f>J12/I12*100</f>
        <v>51.3778653701576</v>
      </c>
    </row>
    <row r="13" spans="2:13" x14ac:dyDescent="0.25">
      <c r="B13" s="102" t="s">
        <v>9</v>
      </c>
      <c r="C13" s="103"/>
      <c r="D13" s="103"/>
      <c r="E13" s="103"/>
      <c r="F13" s="103"/>
      <c r="G13" s="89">
        <v>253679.23999999996</v>
      </c>
      <c r="H13" s="86">
        <v>559111</v>
      </c>
      <c r="I13" s="86">
        <v>559111</v>
      </c>
      <c r="J13" s="86">
        <v>287489.83</v>
      </c>
      <c r="K13" s="86"/>
      <c r="L13" s="86"/>
    </row>
    <row r="14" spans="2:13" x14ac:dyDescent="0.25">
      <c r="B14" s="98" t="s">
        <v>10</v>
      </c>
      <c r="C14" s="99"/>
      <c r="D14" s="99"/>
      <c r="E14" s="99"/>
      <c r="F14" s="99"/>
      <c r="G14" s="85">
        <v>2170.42</v>
      </c>
      <c r="H14" s="86">
        <v>4865</v>
      </c>
      <c r="I14" s="86">
        <v>4865</v>
      </c>
      <c r="J14" s="86">
        <v>2269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255849.65999999997</v>
      </c>
      <c r="H15" s="87">
        <f t="shared" ref="H15:J15" si="1">H13+H14</f>
        <v>563976</v>
      </c>
      <c r="I15" s="87">
        <f t="shared" si="1"/>
        <v>563976</v>
      </c>
      <c r="J15" s="87">
        <f t="shared" si="1"/>
        <v>289758.83</v>
      </c>
      <c r="K15" s="88">
        <f>J15/G15*100</f>
        <v>113.25355288726983</v>
      </c>
      <c r="L15" s="88">
        <f>J15/I15*100</f>
        <v>51.3778653701576</v>
      </c>
    </row>
    <row r="16" spans="2:13" x14ac:dyDescent="0.25">
      <c r="B16" s="100" t="s">
        <v>2</v>
      </c>
      <c r="C16" s="101"/>
      <c r="D16" s="101"/>
      <c r="E16" s="101"/>
      <c r="F16" s="101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5" t="s">
        <v>28</v>
      </c>
      <c r="C18" s="115"/>
      <c r="D18" s="115"/>
      <c r="E18" s="115"/>
      <c r="F18" s="115"/>
      <c r="G18" s="7"/>
      <c r="H18" s="7"/>
      <c r="I18" s="7"/>
      <c r="J18" s="7"/>
      <c r="K18" s="1"/>
      <c r="L18" s="1"/>
      <c r="M18" s="1"/>
    </row>
    <row r="19" spans="1:49" ht="25.5" x14ac:dyDescent="0.25">
      <c r="B19" s="112" t="s">
        <v>3</v>
      </c>
      <c r="C19" s="112"/>
      <c r="D19" s="112"/>
      <c r="E19" s="112"/>
      <c r="F19" s="112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6">
        <v>1</v>
      </c>
      <c r="C20" s="117"/>
      <c r="D20" s="117"/>
      <c r="E20" s="117"/>
      <c r="F20" s="117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7" t="s">
        <v>11</v>
      </c>
      <c r="C21" s="118"/>
      <c r="D21" s="118"/>
      <c r="E21" s="118"/>
      <c r="F21" s="118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7" t="s">
        <v>12</v>
      </c>
      <c r="C22" s="103"/>
      <c r="D22" s="103"/>
      <c r="E22" s="103"/>
      <c r="F22" s="103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4" t="s">
        <v>23</v>
      </c>
      <c r="C23" s="105"/>
      <c r="D23" s="105"/>
      <c r="E23" s="105"/>
      <c r="F23" s="10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7" t="s">
        <v>5</v>
      </c>
      <c r="C24" s="103"/>
      <c r="D24" s="103"/>
      <c r="E24" s="103"/>
      <c r="F24" s="103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7" t="s">
        <v>27</v>
      </c>
      <c r="C25" s="103"/>
      <c r="D25" s="103"/>
      <c r="E25" s="103"/>
      <c r="F25" s="103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4" t="s">
        <v>29</v>
      </c>
      <c r="C26" s="105"/>
      <c r="D26" s="105"/>
      <c r="E26" s="105"/>
      <c r="F26" s="10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7" t="s">
        <v>30</v>
      </c>
      <c r="C27" s="97"/>
      <c r="D27" s="97"/>
      <c r="E27" s="97"/>
      <c r="F27" s="97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1"/>
  <sheetViews>
    <sheetView topLeftCell="D4" zoomScale="90" zoomScaleNormal="90" workbookViewId="0">
      <selection activeCell="G24" sqref="G2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8" t="s">
        <v>26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8" t="s">
        <v>15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2">
        <v>1</v>
      </c>
      <c r="C9" s="123"/>
      <c r="D9" s="123"/>
      <c r="E9" s="123"/>
      <c r="F9" s="124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255849.66</v>
      </c>
      <c r="H10" s="65">
        <f>H11</f>
        <v>563976</v>
      </c>
      <c r="I10" s="65">
        <f>I11</f>
        <v>563976</v>
      </c>
      <c r="J10" s="65">
        <f>J11</f>
        <v>289758.83</v>
      </c>
      <c r="K10" s="69">
        <f t="shared" ref="K10:K18" si="0">(J10*100)/G10</f>
        <v>113.25355288726981</v>
      </c>
      <c r="L10" s="69">
        <f t="shared" ref="L10:L18" si="1">(J10*100)/I10</f>
        <v>51.377865370157593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255849.66</v>
      </c>
      <c r="H11" s="65">
        <f>H12+H15</f>
        <v>563976</v>
      </c>
      <c r="I11" s="65">
        <f>I12+I15</f>
        <v>563976</v>
      </c>
      <c r="J11" s="65">
        <f>J12+J15</f>
        <v>289758.83</v>
      </c>
      <c r="K11" s="65">
        <f t="shared" si="0"/>
        <v>113.25355288726981</v>
      </c>
      <c r="L11" s="65">
        <f t="shared" si="1"/>
        <v>51.377865370157593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630</v>
      </c>
      <c r="I12" s="65">
        <f t="shared" si="2"/>
        <v>630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630</v>
      </c>
      <c r="I13" s="65">
        <f t="shared" si="2"/>
        <v>630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630</v>
      </c>
      <c r="I14" s="66">
        <v>630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255849.66</v>
      </c>
      <c r="H15" s="65">
        <f>H16</f>
        <v>563346</v>
      </c>
      <c r="I15" s="65">
        <f>I16</f>
        <v>563346</v>
      </c>
      <c r="J15" s="65">
        <f>J16</f>
        <v>289758.83</v>
      </c>
      <c r="K15" s="65">
        <f t="shared" si="0"/>
        <v>113.25355288726981</v>
      </c>
      <c r="L15" s="65">
        <f t="shared" si="1"/>
        <v>51.4353221643537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255849.66</v>
      </c>
      <c r="H16" s="65">
        <f>H17+H18</f>
        <v>563346</v>
      </c>
      <c r="I16" s="65">
        <f>I17+I18</f>
        <v>563346</v>
      </c>
      <c r="J16" s="65">
        <f>J17+J18</f>
        <v>289758.83</v>
      </c>
      <c r="K16" s="65">
        <f t="shared" si="0"/>
        <v>113.25355288726981</v>
      </c>
      <c r="L16" s="65">
        <f t="shared" si="1"/>
        <v>51.4353221643537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f>255849.66-G18</f>
        <v>253679.24</v>
      </c>
      <c r="H17" s="66">
        <v>558746</v>
      </c>
      <c r="I17" s="66">
        <v>558746</v>
      </c>
      <c r="J17" s="66">
        <v>287489.83</v>
      </c>
      <c r="K17" s="66">
        <f t="shared" si="0"/>
        <v>113.32808707563142</v>
      </c>
      <c r="L17" s="66">
        <f t="shared" si="1"/>
        <v>51.452686909615458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2170.42</v>
      </c>
      <c r="H18" s="66">
        <v>4600</v>
      </c>
      <c r="I18" s="66">
        <v>4600</v>
      </c>
      <c r="J18" s="66">
        <v>2269</v>
      </c>
      <c r="K18" s="66">
        <f t="shared" si="0"/>
        <v>104.54197805033127</v>
      </c>
      <c r="L18" s="66">
        <f t="shared" si="1"/>
        <v>49.326086956521742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9" t="s">
        <v>3</v>
      </c>
      <c r="C21" s="120"/>
      <c r="D21" s="120"/>
      <c r="E21" s="120"/>
      <c r="F21" s="121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2">
        <v>1</v>
      </c>
      <c r="C22" s="123"/>
      <c r="D22" s="123"/>
      <c r="E22" s="123"/>
      <c r="F22" s="124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G24+G65</f>
        <v>255849.65999999997</v>
      </c>
      <c r="H23" s="65">
        <f>H24+H65</f>
        <v>563976</v>
      </c>
      <c r="I23" s="65">
        <f>I24+I65</f>
        <v>563976</v>
      </c>
      <c r="J23" s="65">
        <f>J24+J65</f>
        <v>289758.83</v>
      </c>
      <c r="K23" s="70">
        <f t="shared" ref="K23:K70" si="3">(J23*100)/G23</f>
        <v>113.25355288726982</v>
      </c>
      <c r="L23" s="70">
        <f t="shared" ref="L23:L70" si="4">(J23*100)/I23</f>
        <v>51.377865370157593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G25+G34+G59</f>
        <v>253679.23999999996</v>
      </c>
      <c r="H24" s="65">
        <f>H25+H34+H59</f>
        <v>559111</v>
      </c>
      <c r="I24" s="65">
        <f>I25+I34+I59</f>
        <v>559111</v>
      </c>
      <c r="J24" s="65">
        <f>J25+J34+J59</f>
        <v>287489.83</v>
      </c>
      <c r="K24" s="65">
        <f t="shared" si="3"/>
        <v>113.32808707563143</v>
      </c>
      <c r="L24" s="65">
        <f t="shared" si="4"/>
        <v>51.419097460075015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202259.21999999997</v>
      </c>
      <c r="H25" s="65">
        <f>H26+H29+H31</f>
        <v>439768</v>
      </c>
      <c r="I25" s="65">
        <f>I26+I29+I31</f>
        <v>439768</v>
      </c>
      <c r="J25" s="65">
        <f>J26+J29+J31</f>
        <v>215360.32</v>
      </c>
      <c r="K25" s="65">
        <f t="shared" si="3"/>
        <v>106.47738085808895</v>
      </c>
      <c r="L25" s="65">
        <f t="shared" si="4"/>
        <v>48.9713485292245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149989.04999999999</v>
      </c>
      <c r="H26" s="65">
        <f>H27+H28</f>
        <v>369500</v>
      </c>
      <c r="I26" s="65">
        <f>I27+I28</f>
        <v>369500</v>
      </c>
      <c r="J26" s="65">
        <f>J27+J28</f>
        <v>181046.42</v>
      </c>
      <c r="K26" s="65">
        <f t="shared" si="3"/>
        <v>120.70642490235122</v>
      </c>
      <c r="L26" s="65">
        <f t="shared" si="4"/>
        <v>48.997677943166444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149024.97</v>
      </c>
      <c r="H27" s="66">
        <v>367500</v>
      </c>
      <c r="I27" s="66">
        <v>367500</v>
      </c>
      <c r="J27" s="66">
        <v>180360.35</v>
      </c>
      <c r="K27" s="66">
        <f t="shared" si="3"/>
        <v>121.02693260062391</v>
      </c>
      <c r="L27" s="66">
        <f t="shared" si="4"/>
        <v>49.0776462585034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964.08</v>
      </c>
      <c r="H28" s="66">
        <v>2000</v>
      </c>
      <c r="I28" s="66">
        <v>2000</v>
      </c>
      <c r="J28" s="66">
        <v>686.07</v>
      </c>
      <c r="K28" s="66">
        <f t="shared" si="3"/>
        <v>71.163181478715458</v>
      </c>
      <c r="L28" s="66">
        <f t="shared" si="4"/>
        <v>34.3035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2400</v>
      </c>
      <c r="H29" s="65">
        <f>H30</f>
        <v>9300</v>
      </c>
      <c r="I29" s="65">
        <f>I30</f>
        <v>9300</v>
      </c>
      <c r="J29" s="65">
        <f>J30</f>
        <v>4441.2700000000004</v>
      </c>
      <c r="K29" s="65">
        <f t="shared" si="3"/>
        <v>185.0529166666667</v>
      </c>
      <c r="L29" s="65">
        <f t="shared" si="4"/>
        <v>47.755591397849471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2400</v>
      </c>
      <c r="H30" s="66">
        <v>9300</v>
      </c>
      <c r="I30" s="66">
        <v>9300</v>
      </c>
      <c r="J30" s="66">
        <v>4441.2700000000004</v>
      </c>
      <c r="K30" s="66">
        <f t="shared" si="3"/>
        <v>185.0529166666667</v>
      </c>
      <c r="L30" s="66">
        <f t="shared" si="4"/>
        <v>47.755591397849471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G33+G32</f>
        <v>49870.17</v>
      </c>
      <c r="H31" s="65">
        <f>H33</f>
        <v>60968</v>
      </c>
      <c r="I31" s="65">
        <f>I33</f>
        <v>60968</v>
      </c>
      <c r="J31" s="65">
        <f>J33</f>
        <v>29872.63</v>
      </c>
      <c r="K31" s="65">
        <f t="shared" si="3"/>
        <v>59.900798413159613</v>
      </c>
      <c r="L31" s="65">
        <f t="shared" si="4"/>
        <v>48.997228054061146</v>
      </c>
    </row>
    <row r="32" spans="2:12" x14ac:dyDescent="0.25">
      <c r="B32" s="65"/>
      <c r="C32" s="65"/>
      <c r="D32" s="65"/>
      <c r="E32" s="96">
        <v>3131</v>
      </c>
      <c r="F32" s="95" t="s">
        <v>174</v>
      </c>
      <c r="G32" s="95">
        <v>25122</v>
      </c>
      <c r="H32" s="65">
        <v>0</v>
      </c>
      <c r="I32" s="65">
        <v>0</v>
      </c>
      <c r="J32" s="65">
        <v>0</v>
      </c>
      <c r="K32" s="65"/>
      <c r="L32" s="65"/>
    </row>
    <row r="33" spans="2:12" x14ac:dyDescent="0.25">
      <c r="B33" s="66"/>
      <c r="C33" s="66"/>
      <c r="D33" s="66"/>
      <c r="E33" s="66" t="s">
        <v>81</v>
      </c>
      <c r="F33" s="66" t="s">
        <v>82</v>
      </c>
      <c r="G33" s="66">
        <v>24748.17</v>
      </c>
      <c r="H33" s="66">
        <v>60968</v>
      </c>
      <c r="I33" s="66">
        <v>60968</v>
      </c>
      <c r="J33" s="66">
        <v>29872.63</v>
      </c>
      <c r="K33" s="66">
        <f t="shared" si="3"/>
        <v>120.70641990902763</v>
      </c>
      <c r="L33" s="66">
        <f t="shared" si="4"/>
        <v>48.997228054061146</v>
      </c>
    </row>
    <row r="34" spans="2:12" x14ac:dyDescent="0.25">
      <c r="B34" s="65"/>
      <c r="C34" s="65" t="s">
        <v>83</v>
      </c>
      <c r="D34" s="65"/>
      <c r="E34" s="65"/>
      <c r="F34" s="65" t="s">
        <v>84</v>
      </c>
      <c r="G34" s="65">
        <f>G35+G39+G44+G53+G55</f>
        <v>37093.24</v>
      </c>
      <c r="H34" s="65">
        <f>H35+H39+H44+H53+H55</f>
        <v>118365</v>
      </c>
      <c r="I34" s="65">
        <f>I35+I39+I44+I53+I55</f>
        <v>118365</v>
      </c>
      <c r="J34" s="65">
        <f>J35+J39+J44+J53+J55</f>
        <v>71512.359999999986</v>
      </c>
      <c r="K34" s="65">
        <f t="shared" si="3"/>
        <v>192.79081579285062</v>
      </c>
      <c r="L34" s="65">
        <f t="shared" si="4"/>
        <v>60.416812402314861</v>
      </c>
    </row>
    <row r="35" spans="2:12" x14ac:dyDescent="0.25">
      <c r="B35" s="65"/>
      <c r="C35" s="65"/>
      <c r="D35" s="65" t="s">
        <v>85</v>
      </c>
      <c r="E35" s="65"/>
      <c r="F35" s="65" t="s">
        <v>86</v>
      </c>
      <c r="G35" s="65">
        <f>G36+G37+G38</f>
        <v>7234.56</v>
      </c>
      <c r="H35" s="65">
        <f>H36+H37+H38</f>
        <v>18869</v>
      </c>
      <c r="I35" s="65">
        <f>I36+I37+I38</f>
        <v>18869</v>
      </c>
      <c r="J35" s="65">
        <f>J36+J37+J38</f>
        <v>7274.2699999999995</v>
      </c>
      <c r="K35" s="65">
        <f t="shared" si="3"/>
        <v>100.54889309094125</v>
      </c>
      <c r="L35" s="65">
        <f t="shared" si="4"/>
        <v>38.551433568286605</v>
      </c>
    </row>
    <row r="36" spans="2:12" x14ac:dyDescent="0.25">
      <c r="B36" s="66"/>
      <c r="C36" s="66"/>
      <c r="D36" s="66"/>
      <c r="E36" s="66" t="s">
        <v>87</v>
      </c>
      <c r="F36" s="66" t="s">
        <v>88</v>
      </c>
      <c r="G36" s="66">
        <v>1656.54</v>
      </c>
      <c r="H36" s="66">
        <v>6500</v>
      </c>
      <c r="I36" s="66">
        <v>6500</v>
      </c>
      <c r="J36" s="66">
        <v>1736.95</v>
      </c>
      <c r="K36" s="66">
        <f t="shared" si="3"/>
        <v>104.85409347193549</v>
      </c>
      <c r="L36" s="66">
        <f t="shared" si="4"/>
        <v>26.722307692307691</v>
      </c>
    </row>
    <row r="37" spans="2:12" x14ac:dyDescent="0.25">
      <c r="B37" s="66"/>
      <c r="C37" s="66"/>
      <c r="D37" s="66"/>
      <c r="E37" s="66" t="s">
        <v>89</v>
      </c>
      <c r="F37" s="66" t="s">
        <v>90</v>
      </c>
      <c r="G37" s="66">
        <v>5578.02</v>
      </c>
      <c r="H37" s="66">
        <v>12069</v>
      </c>
      <c r="I37" s="66">
        <v>12069</v>
      </c>
      <c r="J37" s="66">
        <v>5174.32</v>
      </c>
      <c r="K37" s="66">
        <f t="shared" si="3"/>
        <v>92.762664888257831</v>
      </c>
      <c r="L37" s="66">
        <f t="shared" si="4"/>
        <v>42.872814649101002</v>
      </c>
    </row>
    <row r="38" spans="2:12" x14ac:dyDescent="0.25">
      <c r="B38" s="66"/>
      <c r="C38" s="66"/>
      <c r="D38" s="66"/>
      <c r="E38" s="66" t="s">
        <v>91</v>
      </c>
      <c r="F38" s="66" t="s">
        <v>92</v>
      </c>
      <c r="G38" s="66">
        <v>0</v>
      </c>
      <c r="H38" s="66">
        <v>300</v>
      </c>
      <c r="I38" s="66">
        <v>300</v>
      </c>
      <c r="J38" s="66">
        <v>363</v>
      </c>
      <c r="K38" s="66" t="e">
        <f t="shared" si="3"/>
        <v>#DIV/0!</v>
      </c>
      <c r="L38" s="66">
        <f t="shared" si="4"/>
        <v>121</v>
      </c>
    </row>
    <row r="39" spans="2:12" x14ac:dyDescent="0.25">
      <c r="B39" s="65"/>
      <c r="C39" s="65"/>
      <c r="D39" s="65" t="s">
        <v>93</v>
      </c>
      <c r="E39" s="65"/>
      <c r="F39" s="65" t="s">
        <v>94</v>
      </c>
      <c r="G39" s="65">
        <f>G40+G41+G42+G43</f>
        <v>3100.03</v>
      </c>
      <c r="H39" s="65">
        <f>H40+H41+H42+H43</f>
        <v>8673</v>
      </c>
      <c r="I39" s="65">
        <f>I40+I41+I42+I43</f>
        <v>8673</v>
      </c>
      <c r="J39" s="65">
        <f>J40+J41+J42+J43</f>
        <v>3261.19</v>
      </c>
      <c r="K39" s="65">
        <f t="shared" si="3"/>
        <v>105.19865936781257</v>
      </c>
      <c r="L39" s="65">
        <f t="shared" si="4"/>
        <v>37.601637265075524</v>
      </c>
    </row>
    <row r="40" spans="2:12" x14ac:dyDescent="0.25">
      <c r="B40" s="66"/>
      <c r="C40" s="66"/>
      <c r="D40" s="66"/>
      <c r="E40" s="66" t="s">
        <v>95</v>
      </c>
      <c r="F40" s="66" t="s">
        <v>96</v>
      </c>
      <c r="G40" s="66">
        <v>2522.13</v>
      </c>
      <c r="H40" s="66">
        <v>6265</v>
      </c>
      <c r="I40" s="66">
        <v>6265</v>
      </c>
      <c r="J40" s="66">
        <v>2612.41</v>
      </c>
      <c r="K40" s="66">
        <f t="shared" si="3"/>
        <v>103.57951414082541</v>
      </c>
      <c r="L40" s="66">
        <f t="shared" si="4"/>
        <v>41.69848363926576</v>
      </c>
    </row>
    <row r="41" spans="2:12" x14ac:dyDescent="0.25">
      <c r="B41" s="66"/>
      <c r="C41" s="66"/>
      <c r="D41" s="66"/>
      <c r="E41" s="66" t="s">
        <v>97</v>
      </c>
      <c r="F41" s="66" t="s">
        <v>98</v>
      </c>
      <c r="G41" s="66">
        <v>354.35</v>
      </c>
      <c r="H41" s="66">
        <v>1358</v>
      </c>
      <c r="I41" s="66">
        <v>1358</v>
      </c>
      <c r="J41" s="66">
        <v>438.86</v>
      </c>
      <c r="K41" s="66">
        <f t="shared" si="3"/>
        <v>123.84930153802736</v>
      </c>
      <c r="L41" s="66">
        <f t="shared" si="4"/>
        <v>32.316642120765835</v>
      </c>
    </row>
    <row r="42" spans="2:12" x14ac:dyDescent="0.25">
      <c r="B42" s="66"/>
      <c r="C42" s="66"/>
      <c r="D42" s="66"/>
      <c r="E42" s="66" t="s">
        <v>99</v>
      </c>
      <c r="F42" s="66" t="s">
        <v>100</v>
      </c>
      <c r="G42" s="66">
        <v>0</v>
      </c>
      <c r="H42" s="66">
        <v>700</v>
      </c>
      <c r="I42" s="66">
        <v>700</v>
      </c>
      <c r="J42" s="66">
        <v>0</v>
      </c>
      <c r="K42" s="66" t="e">
        <f t="shared" si="3"/>
        <v>#DIV/0!</v>
      </c>
      <c r="L42" s="66">
        <f t="shared" si="4"/>
        <v>0</v>
      </c>
    </row>
    <row r="43" spans="2:12" x14ac:dyDescent="0.25">
      <c r="B43" s="66"/>
      <c r="C43" s="66"/>
      <c r="D43" s="66"/>
      <c r="E43" s="66" t="s">
        <v>101</v>
      </c>
      <c r="F43" s="66" t="s">
        <v>102</v>
      </c>
      <c r="G43" s="66">
        <v>223.55</v>
      </c>
      <c r="H43" s="66">
        <v>350</v>
      </c>
      <c r="I43" s="66">
        <v>350</v>
      </c>
      <c r="J43" s="66">
        <v>209.92</v>
      </c>
      <c r="K43" s="66">
        <f t="shared" si="3"/>
        <v>93.902929993290087</v>
      </c>
      <c r="L43" s="66">
        <f t="shared" si="4"/>
        <v>59.977142857142859</v>
      </c>
    </row>
    <row r="44" spans="2:12" x14ac:dyDescent="0.25">
      <c r="B44" s="65"/>
      <c r="C44" s="65"/>
      <c r="D44" s="65" t="s">
        <v>103</v>
      </c>
      <c r="E44" s="65"/>
      <c r="F44" s="65" t="s">
        <v>104</v>
      </c>
      <c r="G44" s="65">
        <f>G45+G46+G47+G48+G49+G50+G51+G52</f>
        <v>26139.39</v>
      </c>
      <c r="H44" s="65">
        <f>H45+H46+H47+H48+H49+H50+H51+H52</f>
        <v>88789</v>
      </c>
      <c r="I44" s="65">
        <f>I45+I46+I47+I48+I49+I50+I51+I52</f>
        <v>88789</v>
      </c>
      <c r="J44" s="65">
        <f>J45+J46+J47+J48+J49+J50+J51+J52</f>
        <v>59773.369999999995</v>
      </c>
      <c r="K44" s="65">
        <f t="shared" si="3"/>
        <v>228.67163311768178</v>
      </c>
      <c r="L44" s="65">
        <f t="shared" si="4"/>
        <v>67.320692878622353</v>
      </c>
    </row>
    <row r="45" spans="2:12" x14ac:dyDescent="0.25">
      <c r="B45" s="66"/>
      <c r="C45" s="66"/>
      <c r="D45" s="66"/>
      <c r="E45" s="66" t="s">
        <v>105</v>
      </c>
      <c r="F45" s="66" t="s">
        <v>106</v>
      </c>
      <c r="G45" s="66">
        <v>1550.92</v>
      </c>
      <c r="H45" s="66">
        <v>3600</v>
      </c>
      <c r="I45" s="66">
        <v>3600</v>
      </c>
      <c r="J45" s="66">
        <v>1794.34</v>
      </c>
      <c r="K45" s="66">
        <f t="shared" si="3"/>
        <v>115.69520026822788</v>
      </c>
      <c r="L45" s="66">
        <f t="shared" si="4"/>
        <v>49.842777777777776</v>
      </c>
    </row>
    <row r="46" spans="2:12" x14ac:dyDescent="0.25">
      <c r="B46" s="66"/>
      <c r="C46" s="66"/>
      <c r="D46" s="66"/>
      <c r="E46" s="66" t="s">
        <v>107</v>
      </c>
      <c r="F46" s="66" t="s">
        <v>108</v>
      </c>
      <c r="G46" s="66">
        <v>63.33</v>
      </c>
      <c r="H46" s="66">
        <v>1460</v>
      </c>
      <c r="I46" s="66">
        <v>1460</v>
      </c>
      <c r="J46" s="66">
        <v>45</v>
      </c>
      <c r="K46" s="66">
        <f t="shared" si="3"/>
        <v>71.056371387967786</v>
      </c>
      <c r="L46" s="66">
        <f t="shared" si="4"/>
        <v>3.0821917808219177</v>
      </c>
    </row>
    <row r="47" spans="2:12" x14ac:dyDescent="0.25">
      <c r="B47" s="66"/>
      <c r="C47" s="66"/>
      <c r="D47" s="66"/>
      <c r="E47" s="66" t="s">
        <v>109</v>
      </c>
      <c r="F47" s="66" t="s">
        <v>110</v>
      </c>
      <c r="G47" s="66">
        <v>0</v>
      </c>
      <c r="H47" s="66">
        <v>265</v>
      </c>
      <c r="I47" s="66">
        <v>265</v>
      </c>
      <c r="J47" s="66">
        <v>910</v>
      </c>
      <c r="K47" s="66" t="e">
        <f t="shared" si="3"/>
        <v>#DIV/0!</v>
      </c>
      <c r="L47" s="66">
        <f t="shared" si="4"/>
        <v>343.39622641509436</v>
      </c>
    </row>
    <row r="48" spans="2:12" x14ac:dyDescent="0.25">
      <c r="B48" s="66"/>
      <c r="C48" s="66"/>
      <c r="D48" s="66"/>
      <c r="E48" s="66" t="s">
        <v>111</v>
      </c>
      <c r="F48" s="66" t="s">
        <v>112</v>
      </c>
      <c r="G48" s="66">
        <v>736.25</v>
      </c>
      <c r="H48" s="66">
        <v>2300</v>
      </c>
      <c r="I48" s="66">
        <v>2300</v>
      </c>
      <c r="J48" s="66">
        <v>1110.67</v>
      </c>
      <c r="K48" s="66">
        <f t="shared" si="3"/>
        <v>150.85500848896436</v>
      </c>
      <c r="L48" s="66">
        <f t="shared" si="4"/>
        <v>48.29</v>
      </c>
    </row>
    <row r="49" spans="2:12" x14ac:dyDescent="0.25">
      <c r="B49" s="66"/>
      <c r="C49" s="66"/>
      <c r="D49" s="66"/>
      <c r="E49" s="66" t="s">
        <v>113</v>
      </c>
      <c r="F49" s="66" t="s">
        <v>114</v>
      </c>
      <c r="G49" s="66">
        <v>0</v>
      </c>
      <c r="H49" s="66">
        <v>637</v>
      </c>
      <c r="I49" s="66">
        <v>637</v>
      </c>
      <c r="J49" s="66">
        <v>0</v>
      </c>
      <c r="K49" s="66" t="e">
        <f t="shared" si="3"/>
        <v>#DIV/0!</v>
      </c>
      <c r="L49" s="66">
        <f t="shared" si="4"/>
        <v>0</v>
      </c>
    </row>
    <row r="50" spans="2:12" x14ac:dyDescent="0.25">
      <c r="B50" s="66"/>
      <c r="C50" s="66"/>
      <c r="D50" s="66"/>
      <c r="E50" s="66" t="s">
        <v>115</v>
      </c>
      <c r="F50" s="66" t="s">
        <v>116</v>
      </c>
      <c r="G50" s="66">
        <v>23066</v>
      </c>
      <c r="H50" s="66">
        <v>79300</v>
      </c>
      <c r="I50" s="66">
        <v>79300</v>
      </c>
      <c r="J50" s="66">
        <v>55662.45</v>
      </c>
      <c r="K50" s="66">
        <f t="shared" si="3"/>
        <v>241.31817393566288</v>
      </c>
      <c r="L50" s="66">
        <f t="shared" si="4"/>
        <v>70.192244640605296</v>
      </c>
    </row>
    <row r="51" spans="2:12" x14ac:dyDescent="0.25">
      <c r="B51" s="66"/>
      <c r="C51" s="66"/>
      <c r="D51" s="66"/>
      <c r="E51" s="66" t="s">
        <v>117</v>
      </c>
      <c r="F51" s="66" t="s">
        <v>118</v>
      </c>
      <c r="G51" s="66">
        <v>9.9600000000000009</v>
      </c>
      <c r="H51" s="66">
        <v>27</v>
      </c>
      <c r="I51" s="66">
        <v>27</v>
      </c>
      <c r="J51" s="66">
        <v>9.9600000000000009</v>
      </c>
      <c r="K51" s="66">
        <f t="shared" si="3"/>
        <v>100</v>
      </c>
      <c r="L51" s="66">
        <f t="shared" si="4"/>
        <v>36.888888888888893</v>
      </c>
    </row>
    <row r="52" spans="2:12" x14ac:dyDescent="0.25">
      <c r="B52" s="66"/>
      <c r="C52" s="66"/>
      <c r="D52" s="66"/>
      <c r="E52" s="66" t="s">
        <v>119</v>
      </c>
      <c r="F52" s="66" t="s">
        <v>120</v>
      </c>
      <c r="G52" s="66">
        <v>712.93</v>
      </c>
      <c r="H52" s="66">
        <v>1200</v>
      </c>
      <c r="I52" s="66">
        <v>1200</v>
      </c>
      <c r="J52" s="66">
        <v>240.95</v>
      </c>
      <c r="K52" s="66">
        <f t="shared" si="3"/>
        <v>33.797146984977488</v>
      </c>
      <c r="L52" s="66">
        <f t="shared" si="4"/>
        <v>20.079166666666666</v>
      </c>
    </row>
    <row r="53" spans="2:12" x14ac:dyDescent="0.25">
      <c r="B53" s="65"/>
      <c r="C53" s="65"/>
      <c r="D53" s="65" t="s">
        <v>121</v>
      </c>
      <c r="E53" s="65"/>
      <c r="F53" s="65" t="s">
        <v>122</v>
      </c>
      <c r="G53" s="65">
        <f>G54</f>
        <v>198.66</v>
      </c>
      <c r="H53" s="65">
        <f>H54</f>
        <v>600</v>
      </c>
      <c r="I53" s="65">
        <f>I54</f>
        <v>600</v>
      </c>
      <c r="J53" s="65">
        <f>J54</f>
        <v>343.61</v>
      </c>
      <c r="K53" s="65">
        <f t="shared" si="3"/>
        <v>172.96385784757879</v>
      </c>
      <c r="L53" s="65">
        <f t="shared" si="4"/>
        <v>57.268333333333331</v>
      </c>
    </row>
    <row r="54" spans="2:12" x14ac:dyDescent="0.25">
      <c r="B54" s="66"/>
      <c r="C54" s="66"/>
      <c r="D54" s="66"/>
      <c r="E54" s="66" t="s">
        <v>123</v>
      </c>
      <c r="F54" s="66" t="s">
        <v>124</v>
      </c>
      <c r="G54" s="66">
        <v>198.66</v>
      </c>
      <c r="H54" s="66">
        <v>600</v>
      </c>
      <c r="I54" s="66">
        <v>600</v>
      </c>
      <c r="J54" s="66">
        <v>343.61</v>
      </c>
      <c r="K54" s="66">
        <f t="shared" si="3"/>
        <v>172.96385784757879</v>
      </c>
      <c r="L54" s="66">
        <f t="shared" si="4"/>
        <v>57.268333333333331</v>
      </c>
    </row>
    <row r="55" spans="2:12" x14ac:dyDescent="0.25">
      <c r="B55" s="65"/>
      <c r="C55" s="65"/>
      <c r="D55" s="65" t="s">
        <v>125</v>
      </c>
      <c r="E55" s="65"/>
      <c r="F55" s="65" t="s">
        <v>126</v>
      </c>
      <c r="G55" s="65">
        <f>G56+G57+G58</f>
        <v>420.6</v>
      </c>
      <c r="H55" s="65">
        <f>H56+H57+H58</f>
        <v>1434</v>
      </c>
      <c r="I55" s="65">
        <f>I56+I57+I58</f>
        <v>1434</v>
      </c>
      <c r="J55" s="65">
        <f>J56+J57+J58</f>
        <v>859.92</v>
      </c>
      <c r="K55" s="65">
        <f t="shared" si="3"/>
        <v>204.45078459343793</v>
      </c>
      <c r="L55" s="65">
        <f t="shared" si="4"/>
        <v>59.96652719665272</v>
      </c>
    </row>
    <row r="56" spans="2:12" x14ac:dyDescent="0.25">
      <c r="B56" s="66"/>
      <c r="C56" s="66"/>
      <c r="D56" s="66"/>
      <c r="E56" s="66" t="s">
        <v>127</v>
      </c>
      <c r="F56" s="66" t="s">
        <v>128</v>
      </c>
      <c r="G56" s="66">
        <v>420.6</v>
      </c>
      <c r="H56" s="66">
        <v>664</v>
      </c>
      <c r="I56" s="66">
        <v>664</v>
      </c>
      <c r="J56" s="66">
        <v>648.64</v>
      </c>
      <c r="K56" s="66">
        <f t="shared" si="3"/>
        <v>154.21778411792675</v>
      </c>
      <c r="L56" s="66">
        <f t="shared" si="4"/>
        <v>97.686746987951807</v>
      </c>
    </row>
    <row r="57" spans="2:12" x14ac:dyDescent="0.25">
      <c r="B57" s="66"/>
      <c r="C57" s="66"/>
      <c r="D57" s="66"/>
      <c r="E57" s="66" t="s">
        <v>129</v>
      </c>
      <c r="F57" s="66" t="s">
        <v>130</v>
      </c>
      <c r="G57" s="66">
        <v>0</v>
      </c>
      <c r="H57" s="66">
        <v>133</v>
      </c>
      <c r="I57" s="66">
        <v>133</v>
      </c>
      <c r="J57" s="66">
        <v>39.29</v>
      </c>
      <c r="K57" s="66" t="e">
        <f t="shared" si="3"/>
        <v>#DIV/0!</v>
      </c>
      <c r="L57" s="66">
        <f t="shared" si="4"/>
        <v>29.541353383458645</v>
      </c>
    </row>
    <row r="58" spans="2:12" x14ac:dyDescent="0.25">
      <c r="B58" s="66"/>
      <c r="C58" s="66"/>
      <c r="D58" s="66"/>
      <c r="E58" s="66" t="s">
        <v>131</v>
      </c>
      <c r="F58" s="66" t="s">
        <v>126</v>
      </c>
      <c r="G58" s="66">
        <v>0</v>
      </c>
      <c r="H58" s="66">
        <v>637</v>
      </c>
      <c r="I58" s="66">
        <v>637</v>
      </c>
      <c r="J58" s="66">
        <v>171.99</v>
      </c>
      <c r="K58" s="66" t="e">
        <f t="shared" si="3"/>
        <v>#DIV/0!</v>
      </c>
      <c r="L58" s="66">
        <f t="shared" si="4"/>
        <v>27</v>
      </c>
    </row>
    <row r="59" spans="2:12" x14ac:dyDescent="0.25">
      <c r="B59" s="65"/>
      <c r="C59" s="65" t="s">
        <v>132</v>
      </c>
      <c r="D59" s="65"/>
      <c r="E59" s="65"/>
      <c r="F59" s="65" t="s">
        <v>133</v>
      </c>
      <c r="G59" s="65">
        <f>G60+G62</f>
        <v>14326.78</v>
      </c>
      <c r="H59" s="65">
        <f>H60+H62</f>
        <v>978</v>
      </c>
      <c r="I59" s="65">
        <f>I60+I62</f>
        <v>978</v>
      </c>
      <c r="J59" s="65">
        <f>J60+J62</f>
        <v>617.15</v>
      </c>
      <c r="K59" s="65">
        <f t="shared" si="3"/>
        <v>4.3076671799245885</v>
      </c>
      <c r="L59" s="65">
        <f t="shared" si="4"/>
        <v>63.103271983640084</v>
      </c>
    </row>
    <row r="60" spans="2:12" x14ac:dyDescent="0.25">
      <c r="B60" s="65"/>
      <c r="C60" s="65"/>
      <c r="D60" s="65" t="s">
        <v>134</v>
      </c>
      <c r="E60" s="65"/>
      <c r="F60" s="65" t="s">
        <v>135</v>
      </c>
      <c r="G60" s="65">
        <f>G61</f>
        <v>455.78</v>
      </c>
      <c r="H60" s="65">
        <f>H61</f>
        <v>663</v>
      </c>
      <c r="I60" s="65">
        <f>I61</f>
        <v>663</v>
      </c>
      <c r="J60" s="65">
        <f>J61</f>
        <v>357.2</v>
      </c>
      <c r="K60" s="65">
        <f t="shared" si="3"/>
        <v>78.371143972969421</v>
      </c>
      <c r="L60" s="65">
        <f t="shared" si="4"/>
        <v>53.8763197586727</v>
      </c>
    </row>
    <row r="61" spans="2:12" x14ac:dyDescent="0.25">
      <c r="B61" s="66"/>
      <c r="C61" s="66"/>
      <c r="D61" s="66"/>
      <c r="E61" s="66" t="s">
        <v>136</v>
      </c>
      <c r="F61" s="66" t="s">
        <v>137</v>
      </c>
      <c r="G61" s="66">
        <v>455.78</v>
      </c>
      <c r="H61" s="66">
        <v>663</v>
      </c>
      <c r="I61" s="66">
        <v>663</v>
      </c>
      <c r="J61" s="66">
        <v>357.2</v>
      </c>
      <c r="K61" s="66">
        <f t="shared" si="3"/>
        <v>78.371143972969421</v>
      </c>
      <c r="L61" s="66">
        <f t="shared" si="4"/>
        <v>53.8763197586727</v>
      </c>
    </row>
    <row r="62" spans="2:12" x14ac:dyDescent="0.25">
      <c r="B62" s="65"/>
      <c r="C62" s="65"/>
      <c r="D62" s="65" t="s">
        <v>138</v>
      </c>
      <c r="E62" s="65"/>
      <c r="F62" s="65" t="s">
        <v>139</v>
      </c>
      <c r="G62" s="65">
        <f>G63+G64</f>
        <v>13871</v>
      </c>
      <c r="H62" s="65">
        <f>H63+H64</f>
        <v>315</v>
      </c>
      <c r="I62" s="65">
        <f>I63+I64</f>
        <v>315</v>
      </c>
      <c r="J62" s="65">
        <f>J63+J64</f>
        <v>259.95</v>
      </c>
      <c r="K62" s="65">
        <f t="shared" si="3"/>
        <v>1.8740537812702762</v>
      </c>
      <c r="L62" s="65">
        <f t="shared" si="4"/>
        <v>82.523809523809518</v>
      </c>
    </row>
    <row r="63" spans="2:12" x14ac:dyDescent="0.25">
      <c r="B63" s="66"/>
      <c r="C63" s="66"/>
      <c r="D63" s="66"/>
      <c r="E63" s="66" t="s">
        <v>140</v>
      </c>
      <c r="F63" s="66" t="s">
        <v>141</v>
      </c>
      <c r="G63" s="66">
        <v>107</v>
      </c>
      <c r="H63" s="66">
        <v>300</v>
      </c>
      <c r="I63" s="66">
        <v>300</v>
      </c>
      <c r="J63" s="66">
        <v>259.95</v>
      </c>
      <c r="K63" s="66">
        <f t="shared" si="3"/>
        <v>242.94392523364485</v>
      </c>
      <c r="L63" s="66">
        <f t="shared" si="4"/>
        <v>86.65</v>
      </c>
    </row>
    <row r="64" spans="2:12" x14ac:dyDescent="0.25">
      <c r="B64" s="66"/>
      <c r="C64" s="66"/>
      <c r="D64" s="66"/>
      <c r="E64" s="66" t="s">
        <v>142</v>
      </c>
      <c r="F64" s="66" t="s">
        <v>143</v>
      </c>
      <c r="G64" s="66">
        <v>13764</v>
      </c>
      <c r="H64" s="66">
        <v>15</v>
      </c>
      <c r="I64" s="66">
        <v>15</v>
      </c>
      <c r="J64" s="66">
        <v>0</v>
      </c>
      <c r="K64" s="66">
        <f t="shared" si="3"/>
        <v>0</v>
      </c>
      <c r="L64" s="66">
        <f t="shared" si="4"/>
        <v>0</v>
      </c>
    </row>
    <row r="65" spans="2:12" x14ac:dyDescent="0.25">
      <c r="B65" s="65" t="s">
        <v>144</v>
      </c>
      <c r="C65" s="65"/>
      <c r="D65" s="65"/>
      <c r="E65" s="65"/>
      <c r="F65" s="65" t="s">
        <v>145</v>
      </c>
      <c r="G65" s="65">
        <f>G66</f>
        <v>2170.42</v>
      </c>
      <c r="H65" s="65">
        <f>H66</f>
        <v>4865</v>
      </c>
      <c r="I65" s="65">
        <f>I66</f>
        <v>4865</v>
      </c>
      <c r="J65" s="65">
        <f>J66</f>
        <v>2269</v>
      </c>
      <c r="K65" s="65">
        <f t="shared" si="3"/>
        <v>104.54197805033127</v>
      </c>
      <c r="L65" s="65">
        <f t="shared" si="4"/>
        <v>46.639260020554985</v>
      </c>
    </row>
    <row r="66" spans="2:12" x14ac:dyDescent="0.25">
      <c r="B66" s="65"/>
      <c r="C66" s="65" t="s">
        <v>146</v>
      </c>
      <c r="D66" s="65"/>
      <c r="E66" s="65"/>
      <c r="F66" s="65" t="s">
        <v>147</v>
      </c>
      <c r="G66" s="65">
        <f>G67+G69</f>
        <v>2170.42</v>
      </c>
      <c r="H66" s="65">
        <f>H67+H69</f>
        <v>4865</v>
      </c>
      <c r="I66" s="65">
        <f>I67+I69</f>
        <v>4865</v>
      </c>
      <c r="J66" s="65">
        <f>J67+J69</f>
        <v>2269</v>
      </c>
      <c r="K66" s="65">
        <f t="shared" si="3"/>
        <v>104.54197805033127</v>
      </c>
      <c r="L66" s="65">
        <f t="shared" si="4"/>
        <v>46.639260020554985</v>
      </c>
    </row>
    <row r="67" spans="2:12" x14ac:dyDescent="0.25">
      <c r="B67" s="65"/>
      <c r="C67" s="65"/>
      <c r="D67" s="65" t="s">
        <v>148</v>
      </c>
      <c r="E67" s="65"/>
      <c r="F67" s="65" t="s">
        <v>149</v>
      </c>
      <c r="G67" s="65">
        <f>G68</f>
        <v>0</v>
      </c>
      <c r="H67" s="65">
        <f>H68</f>
        <v>265</v>
      </c>
      <c r="I67" s="65">
        <f>I68</f>
        <v>265</v>
      </c>
      <c r="J67" s="65">
        <f>J68</f>
        <v>0</v>
      </c>
      <c r="K67" s="65" t="e">
        <f t="shared" si="3"/>
        <v>#DIV/0!</v>
      </c>
      <c r="L67" s="65">
        <f t="shared" si="4"/>
        <v>0</v>
      </c>
    </row>
    <row r="68" spans="2:12" x14ac:dyDescent="0.25">
      <c r="B68" s="66"/>
      <c r="C68" s="66"/>
      <c r="D68" s="66"/>
      <c r="E68" s="66" t="s">
        <v>150</v>
      </c>
      <c r="F68" s="66" t="s">
        <v>151</v>
      </c>
      <c r="G68" s="66">
        <v>0</v>
      </c>
      <c r="H68" s="66">
        <v>265</v>
      </c>
      <c r="I68" s="66">
        <v>265</v>
      </c>
      <c r="J68" s="66">
        <v>0</v>
      </c>
      <c r="K68" s="66" t="e">
        <f t="shared" si="3"/>
        <v>#DIV/0!</v>
      </c>
      <c r="L68" s="66">
        <f t="shared" si="4"/>
        <v>0</v>
      </c>
    </row>
    <row r="69" spans="2:12" x14ac:dyDescent="0.25">
      <c r="B69" s="65"/>
      <c r="C69" s="65"/>
      <c r="D69" s="65" t="s">
        <v>152</v>
      </c>
      <c r="E69" s="65"/>
      <c r="F69" s="65" t="s">
        <v>153</v>
      </c>
      <c r="G69" s="65">
        <f>G70</f>
        <v>2170.42</v>
      </c>
      <c r="H69" s="65">
        <f>H70</f>
        <v>4600</v>
      </c>
      <c r="I69" s="65">
        <f>I70</f>
        <v>4600</v>
      </c>
      <c r="J69" s="65">
        <f>J70</f>
        <v>2269</v>
      </c>
      <c r="K69" s="65">
        <f t="shared" si="3"/>
        <v>104.54197805033127</v>
      </c>
      <c r="L69" s="65">
        <f t="shared" si="4"/>
        <v>49.326086956521742</v>
      </c>
    </row>
    <row r="70" spans="2:12" x14ac:dyDescent="0.25">
      <c r="B70" s="66"/>
      <c r="C70" s="66"/>
      <c r="D70" s="66"/>
      <c r="E70" s="66" t="s">
        <v>154</v>
      </c>
      <c r="F70" s="66" t="s">
        <v>155</v>
      </c>
      <c r="G70" s="66">
        <v>2170.42</v>
      </c>
      <c r="H70" s="66">
        <v>4600</v>
      </c>
      <c r="I70" s="66">
        <v>4600</v>
      </c>
      <c r="J70" s="66">
        <v>2269</v>
      </c>
      <c r="K70" s="66">
        <f t="shared" si="3"/>
        <v>104.54197805033127</v>
      </c>
      <c r="L70" s="66">
        <f t="shared" si="4"/>
        <v>49.326086956521742</v>
      </c>
    </row>
    <row r="71" spans="2:12" x14ac:dyDescent="0.25">
      <c r="B71" s="65"/>
      <c r="C71" s="66"/>
      <c r="D71" s="67"/>
      <c r="E71" s="68"/>
      <c r="F71" s="8"/>
      <c r="G71" s="65"/>
      <c r="H71" s="65"/>
      <c r="I71" s="65"/>
      <c r="J71" s="65"/>
      <c r="K71" s="70"/>
      <c r="L71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C14" sqref="C14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8" t="s">
        <v>16</v>
      </c>
      <c r="C2" s="108"/>
      <c r="D2" s="108"/>
      <c r="E2" s="108"/>
      <c r="F2" s="108"/>
      <c r="G2" s="108"/>
      <c r="H2" s="108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255849.66</v>
      </c>
      <c r="D6" s="71">
        <f>D7+D9</f>
        <v>563976</v>
      </c>
      <c r="E6" s="71">
        <f>E7+E9</f>
        <v>563976</v>
      </c>
      <c r="F6" s="71">
        <f>F7+F9</f>
        <v>289758.83</v>
      </c>
      <c r="G6" s="72">
        <f t="shared" ref="G6:G15" si="0">(F6*100)/C6</f>
        <v>113.25355288726981</v>
      </c>
      <c r="H6" s="72">
        <f t="shared" ref="H6:H15" si="1">(F6*100)/E6</f>
        <v>51.377865370157593</v>
      </c>
    </row>
    <row r="7" spans="1:8" x14ac:dyDescent="0.25">
      <c r="A7"/>
      <c r="B7" s="8" t="s">
        <v>156</v>
      </c>
      <c r="C7" s="71">
        <f>C8</f>
        <v>255849.66</v>
      </c>
      <c r="D7" s="71">
        <f>D8</f>
        <v>563346</v>
      </c>
      <c r="E7" s="71">
        <f>E8</f>
        <v>563346</v>
      </c>
      <c r="F7" s="71">
        <f>F8</f>
        <v>289758.83</v>
      </c>
      <c r="G7" s="72">
        <f t="shared" si="0"/>
        <v>113.25355288726981</v>
      </c>
      <c r="H7" s="72">
        <f t="shared" si="1"/>
        <v>51.4353221643537</v>
      </c>
    </row>
    <row r="8" spans="1:8" x14ac:dyDescent="0.25">
      <c r="A8"/>
      <c r="B8" s="16" t="s">
        <v>157</v>
      </c>
      <c r="C8" s="73">
        <v>255849.66</v>
      </c>
      <c r="D8" s="73">
        <v>563346</v>
      </c>
      <c r="E8" s="73">
        <v>563346</v>
      </c>
      <c r="F8" s="74">
        <v>289758.83</v>
      </c>
      <c r="G8" s="70">
        <f t="shared" si="0"/>
        <v>113.25355288726981</v>
      </c>
      <c r="H8" s="70">
        <f t="shared" si="1"/>
        <v>51.4353221643537</v>
      </c>
    </row>
    <row r="9" spans="1:8" x14ac:dyDescent="0.25">
      <c r="A9"/>
      <c r="B9" s="8" t="s">
        <v>158</v>
      </c>
      <c r="C9" s="71">
        <f>C10</f>
        <v>0</v>
      </c>
      <c r="D9" s="71">
        <f>D10</f>
        <v>630</v>
      </c>
      <c r="E9" s="71">
        <f>E10</f>
        <v>630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159</v>
      </c>
      <c r="C10" s="73">
        <v>0</v>
      </c>
      <c r="D10" s="73">
        <v>630</v>
      </c>
      <c r="E10" s="73">
        <v>630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B11" s="8" t="s">
        <v>32</v>
      </c>
      <c r="C11" s="75">
        <f>C12+C14</f>
        <v>255849.66</v>
      </c>
      <c r="D11" s="75">
        <f>D12+D14</f>
        <v>563976</v>
      </c>
      <c r="E11" s="75">
        <f>E12+E14</f>
        <v>563976</v>
      </c>
      <c r="F11" s="75">
        <f>F12+F14</f>
        <v>289758.83</v>
      </c>
      <c r="G11" s="72">
        <f t="shared" si="0"/>
        <v>113.25355288726981</v>
      </c>
      <c r="H11" s="72">
        <f t="shared" si="1"/>
        <v>51.377865370157593</v>
      </c>
    </row>
    <row r="12" spans="1:8" x14ac:dyDescent="0.25">
      <c r="A12"/>
      <c r="B12" s="8" t="s">
        <v>156</v>
      </c>
      <c r="C12" s="75">
        <f>C13</f>
        <v>255849.66</v>
      </c>
      <c r="D12" s="75">
        <f>D13</f>
        <v>563346</v>
      </c>
      <c r="E12" s="75">
        <f>E13</f>
        <v>563346</v>
      </c>
      <c r="F12" s="75">
        <f>F13</f>
        <v>289758.83</v>
      </c>
      <c r="G12" s="72">
        <f t="shared" si="0"/>
        <v>113.25355288726981</v>
      </c>
      <c r="H12" s="72">
        <f t="shared" si="1"/>
        <v>51.4353221643537</v>
      </c>
    </row>
    <row r="13" spans="1:8" x14ac:dyDescent="0.25">
      <c r="A13"/>
      <c r="B13" s="16" t="s">
        <v>157</v>
      </c>
      <c r="C13" s="73">
        <v>255849.66</v>
      </c>
      <c r="D13" s="73">
        <v>563346</v>
      </c>
      <c r="E13" s="76">
        <v>563346</v>
      </c>
      <c r="F13" s="74">
        <v>289758.83</v>
      </c>
      <c r="G13" s="70">
        <f t="shared" si="0"/>
        <v>113.25355288726981</v>
      </c>
      <c r="H13" s="70">
        <f t="shared" si="1"/>
        <v>51.4353221643537</v>
      </c>
    </row>
    <row r="14" spans="1:8" x14ac:dyDescent="0.25">
      <c r="A14"/>
      <c r="B14" s="8" t="s">
        <v>158</v>
      </c>
      <c r="C14" s="75">
        <f>C15</f>
        <v>0</v>
      </c>
      <c r="D14" s="75">
        <f>D15</f>
        <v>630</v>
      </c>
      <c r="E14" s="75">
        <f>E15</f>
        <v>630</v>
      </c>
      <c r="F14" s="75">
        <f>F15</f>
        <v>0</v>
      </c>
      <c r="G14" s="72" t="e">
        <f t="shared" si="0"/>
        <v>#DIV/0!</v>
      </c>
      <c r="H14" s="72">
        <f t="shared" si="1"/>
        <v>0</v>
      </c>
    </row>
    <row r="15" spans="1:8" x14ac:dyDescent="0.25">
      <c r="A15"/>
      <c r="B15" s="16" t="s">
        <v>159</v>
      </c>
      <c r="C15" s="73">
        <v>0</v>
      </c>
      <c r="D15" s="73">
        <v>630</v>
      </c>
      <c r="E15" s="76">
        <v>630</v>
      </c>
      <c r="F15" s="74">
        <v>0</v>
      </c>
      <c r="G15" s="70" t="e">
        <f t="shared" si="0"/>
        <v>#DIV/0!</v>
      </c>
      <c r="H15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topLeftCell="C1" workbookViewId="0">
      <selection activeCell="C9" sqref="C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8" t="s">
        <v>17</v>
      </c>
      <c r="C2" s="108"/>
      <c r="D2" s="108"/>
      <c r="E2" s="108"/>
      <c r="F2" s="108"/>
      <c r="G2" s="108"/>
      <c r="H2" s="10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255849.66</v>
      </c>
      <c r="D6" s="75">
        <f t="shared" si="0"/>
        <v>563976</v>
      </c>
      <c r="E6" s="75">
        <f t="shared" si="0"/>
        <v>563976</v>
      </c>
      <c r="F6" s="75">
        <f t="shared" si="0"/>
        <v>289758.83</v>
      </c>
      <c r="G6" s="70">
        <f>(F6*100)/C6</f>
        <v>113.25355288726981</v>
      </c>
      <c r="H6" s="70">
        <f>(F6*100)/E6</f>
        <v>51.377865370157593</v>
      </c>
    </row>
    <row r="7" spans="2:8" x14ac:dyDescent="0.25">
      <c r="B7" s="8" t="s">
        <v>160</v>
      </c>
      <c r="C7" s="75">
        <f t="shared" si="0"/>
        <v>255849.66</v>
      </c>
      <c r="D7" s="75">
        <f t="shared" si="0"/>
        <v>563976</v>
      </c>
      <c r="E7" s="75">
        <f t="shared" si="0"/>
        <v>563976</v>
      </c>
      <c r="F7" s="75">
        <f t="shared" si="0"/>
        <v>289758.83</v>
      </c>
      <c r="G7" s="70">
        <f>(F7*100)/C7</f>
        <v>113.25355288726981</v>
      </c>
      <c r="H7" s="70">
        <f>(F7*100)/E7</f>
        <v>51.377865370157593</v>
      </c>
    </row>
    <row r="8" spans="2:8" x14ac:dyDescent="0.25">
      <c r="B8" s="11" t="s">
        <v>161</v>
      </c>
      <c r="C8" s="73">
        <v>255849.66</v>
      </c>
      <c r="D8" s="73">
        <v>563976</v>
      </c>
      <c r="E8" s="73">
        <v>563976</v>
      </c>
      <c r="F8" s="74">
        <v>289758.83</v>
      </c>
      <c r="G8" s="70">
        <f>(F8*100)/C8</f>
        <v>113.25355288726981</v>
      </c>
      <c r="H8" s="70">
        <f>(F8*100)/E8</f>
        <v>51.377865370157593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8" t="s">
        <v>25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2:12" ht="15.75" customHeight="1" x14ac:dyDescent="0.25">
      <c r="B5" s="108" t="s">
        <v>18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8" t="s">
        <v>19</v>
      </c>
      <c r="C2" s="108"/>
      <c r="D2" s="108"/>
      <c r="E2" s="108"/>
      <c r="F2" s="108"/>
      <c r="G2" s="108"/>
      <c r="H2" s="10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7931"/>
  <sheetViews>
    <sheetView tabSelected="1" zoomScaleNormal="100" workbookViewId="0">
      <selection sqref="A1:F75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162</v>
      </c>
      <c r="C1" s="39"/>
    </row>
    <row r="2" spans="1:6" ht="15" customHeight="1" x14ac:dyDescent="0.2">
      <c r="A2" s="41" t="s">
        <v>34</v>
      </c>
      <c r="B2" s="42" t="s">
        <v>163</v>
      </c>
      <c r="C2" s="39"/>
    </row>
    <row r="3" spans="1:6" s="39" customFormat="1" ht="43.5" customHeight="1" x14ac:dyDescent="0.2">
      <c r="A3" s="43" t="s">
        <v>35</v>
      </c>
      <c r="B3" s="37" t="s">
        <v>164</v>
      </c>
    </row>
    <row r="4" spans="1:6" s="39" customFormat="1" x14ac:dyDescent="0.2">
      <c r="A4" s="43" t="s">
        <v>36</v>
      </c>
      <c r="B4" s="44" t="s">
        <v>165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166</v>
      </c>
      <c r="B7" s="46"/>
      <c r="C7" s="77">
        <f>C11</f>
        <v>563346</v>
      </c>
      <c r="D7" s="77">
        <f>D11</f>
        <v>563346</v>
      </c>
      <c r="E7" s="77">
        <f>E11</f>
        <v>289758.83</v>
      </c>
      <c r="F7" s="77">
        <f>(E7*100)/D7</f>
        <v>51.4353221643537</v>
      </c>
    </row>
    <row r="8" spans="1:6" x14ac:dyDescent="0.2">
      <c r="A8" s="47" t="s">
        <v>68</v>
      </c>
      <c r="B8" s="46"/>
      <c r="C8" s="77">
        <f>C61</f>
        <v>630</v>
      </c>
      <c r="D8" s="77">
        <f>D61</f>
        <v>630</v>
      </c>
      <c r="E8" s="77">
        <f>E61</f>
        <v>0</v>
      </c>
      <c r="F8" s="77">
        <f>(E8*100)/D8</f>
        <v>0</v>
      </c>
    </row>
    <row r="9" spans="1:6" s="57" customFormat="1" x14ac:dyDescent="0.2"/>
    <row r="10" spans="1:6" ht="38.25" x14ac:dyDescent="0.2">
      <c r="A10" s="47" t="s">
        <v>167</v>
      </c>
      <c r="B10" s="47" t="s">
        <v>168</v>
      </c>
      <c r="C10" s="47" t="s">
        <v>43</v>
      </c>
      <c r="D10" s="47" t="s">
        <v>169</v>
      </c>
      <c r="E10" s="47" t="s">
        <v>170</v>
      </c>
      <c r="F10" s="47" t="s">
        <v>171</v>
      </c>
    </row>
    <row r="11" spans="1:6" x14ac:dyDescent="0.2">
      <c r="A11" s="48" t="s">
        <v>166</v>
      </c>
      <c r="B11" s="48" t="s">
        <v>172</v>
      </c>
      <c r="C11" s="78">
        <f>C12+C52</f>
        <v>563346</v>
      </c>
      <c r="D11" s="78">
        <f>D12+D52</f>
        <v>563346</v>
      </c>
      <c r="E11" s="78">
        <f>E12+E52</f>
        <v>289758.83</v>
      </c>
      <c r="F11" s="79">
        <f>(E11*100)/D11</f>
        <v>51.4353221643537</v>
      </c>
    </row>
    <row r="12" spans="1:6" x14ac:dyDescent="0.2">
      <c r="A12" s="49" t="s">
        <v>66</v>
      </c>
      <c r="B12" s="50" t="s">
        <v>67</v>
      </c>
      <c r="C12" s="80">
        <f>C13+C21+C46</f>
        <v>558746</v>
      </c>
      <c r="D12" s="80">
        <f>D13+D21+D46</f>
        <v>558746</v>
      </c>
      <c r="E12" s="80">
        <f>E13+E21+E46</f>
        <v>287489.83</v>
      </c>
      <c r="F12" s="81">
        <f>(E12*100)/D12</f>
        <v>51.452686909615458</v>
      </c>
    </row>
    <row r="13" spans="1:6" x14ac:dyDescent="0.2">
      <c r="A13" s="51" t="s">
        <v>68</v>
      </c>
      <c r="B13" s="52" t="s">
        <v>69</v>
      </c>
      <c r="C13" s="82">
        <f>C14+C17+C19</f>
        <v>439768</v>
      </c>
      <c r="D13" s="82">
        <f>D14+D17+D19</f>
        <v>439768</v>
      </c>
      <c r="E13" s="82">
        <f>E14+E17+E19</f>
        <v>215360.32</v>
      </c>
      <c r="F13" s="81">
        <f>(E13*100)/D13</f>
        <v>48.9713485292245</v>
      </c>
    </row>
    <row r="14" spans="1:6" x14ac:dyDescent="0.2">
      <c r="A14" s="53" t="s">
        <v>70</v>
      </c>
      <c r="B14" s="54" t="s">
        <v>71</v>
      </c>
      <c r="C14" s="83">
        <f>C15+C16</f>
        <v>369500</v>
      </c>
      <c r="D14" s="83">
        <f>D15+D16</f>
        <v>369500</v>
      </c>
      <c r="E14" s="83">
        <f>E15+E16</f>
        <v>181046.42</v>
      </c>
      <c r="F14" s="83">
        <f>(E14*100)/D14</f>
        <v>48.997677943166444</v>
      </c>
    </row>
    <row r="15" spans="1:6" x14ac:dyDescent="0.2">
      <c r="A15" s="55" t="s">
        <v>72</v>
      </c>
      <c r="B15" s="56" t="s">
        <v>73</v>
      </c>
      <c r="C15" s="84">
        <v>367500</v>
      </c>
      <c r="D15" s="84">
        <v>367500</v>
      </c>
      <c r="E15" s="84">
        <v>180360.35</v>
      </c>
      <c r="F15" s="84"/>
    </row>
    <row r="16" spans="1:6" x14ac:dyDescent="0.2">
      <c r="A16" s="55" t="s">
        <v>74</v>
      </c>
      <c r="B16" s="56" t="s">
        <v>75</v>
      </c>
      <c r="C16" s="84">
        <v>2000</v>
      </c>
      <c r="D16" s="84">
        <v>2000</v>
      </c>
      <c r="E16" s="84">
        <v>686.07</v>
      </c>
      <c r="F16" s="84"/>
    </row>
    <row r="17" spans="1:6" x14ac:dyDescent="0.2">
      <c r="A17" s="53" t="s">
        <v>76</v>
      </c>
      <c r="B17" s="54" t="s">
        <v>77</v>
      </c>
      <c r="C17" s="83">
        <f>C18</f>
        <v>9300</v>
      </c>
      <c r="D17" s="83">
        <f>D18</f>
        <v>9300</v>
      </c>
      <c r="E17" s="83">
        <f>E18</f>
        <v>4441.2700000000004</v>
      </c>
      <c r="F17" s="83">
        <f>(E17*100)/D17</f>
        <v>47.755591397849464</v>
      </c>
    </row>
    <row r="18" spans="1:6" x14ac:dyDescent="0.2">
      <c r="A18" s="55" t="s">
        <v>78</v>
      </c>
      <c r="B18" s="56" t="s">
        <v>77</v>
      </c>
      <c r="C18" s="84">
        <v>9300</v>
      </c>
      <c r="D18" s="84">
        <v>9300</v>
      </c>
      <c r="E18" s="84">
        <v>4441.2700000000004</v>
      </c>
      <c r="F18" s="84"/>
    </row>
    <row r="19" spans="1:6" x14ac:dyDescent="0.2">
      <c r="A19" s="53" t="s">
        <v>79</v>
      </c>
      <c r="B19" s="54" t="s">
        <v>80</v>
      </c>
      <c r="C19" s="83">
        <f>C20</f>
        <v>60968</v>
      </c>
      <c r="D19" s="83">
        <f>D20</f>
        <v>60968</v>
      </c>
      <c r="E19" s="83">
        <f>E20</f>
        <v>29872.63</v>
      </c>
      <c r="F19" s="83">
        <f>(E19*100)/D19</f>
        <v>48.997228054061146</v>
      </c>
    </row>
    <row r="20" spans="1:6" x14ac:dyDescent="0.2">
      <c r="A20" s="55" t="s">
        <v>81</v>
      </c>
      <c r="B20" s="56" t="s">
        <v>82</v>
      </c>
      <c r="C20" s="84">
        <v>60968</v>
      </c>
      <c r="D20" s="84">
        <v>60968</v>
      </c>
      <c r="E20" s="84">
        <v>29872.63</v>
      </c>
      <c r="F20" s="84"/>
    </row>
    <row r="21" spans="1:6" x14ac:dyDescent="0.2">
      <c r="A21" s="51" t="s">
        <v>83</v>
      </c>
      <c r="B21" s="52" t="s">
        <v>84</v>
      </c>
      <c r="C21" s="82">
        <f>C22+C26+C31+C40+C42</f>
        <v>118000</v>
      </c>
      <c r="D21" s="82">
        <f>D22+D26+D31+D40+D42</f>
        <v>118000</v>
      </c>
      <c r="E21" s="82">
        <f>E22+E26+E31+E40+E42</f>
        <v>71512.359999999986</v>
      </c>
      <c r="F21" s="81">
        <f>(E21*100)/D21</f>
        <v>60.603694915254238</v>
      </c>
    </row>
    <row r="22" spans="1:6" x14ac:dyDescent="0.2">
      <c r="A22" s="53" t="s">
        <v>85</v>
      </c>
      <c r="B22" s="54" t="s">
        <v>86</v>
      </c>
      <c r="C22" s="83">
        <f>C23+C24+C25</f>
        <v>18869</v>
      </c>
      <c r="D22" s="83">
        <f>D23+D24+D25</f>
        <v>18869</v>
      </c>
      <c r="E22" s="83">
        <f>E23+E24+E25</f>
        <v>7274.2699999999995</v>
      </c>
      <c r="F22" s="83">
        <f>(E22*100)/D22</f>
        <v>38.551433568286605</v>
      </c>
    </row>
    <row r="23" spans="1:6" x14ac:dyDescent="0.2">
      <c r="A23" s="55" t="s">
        <v>87</v>
      </c>
      <c r="B23" s="56" t="s">
        <v>88</v>
      </c>
      <c r="C23" s="84">
        <v>6500</v>
      </c>
      <c r="D23" s="84">
        <v>6500</v>
      </c>
      <c r="E23" s="84">
        <v>1736.95</v>
      </c>
      <c r="F23" s="84"/>
    </row>
    <row r="24" spans="1:6" ht="25.5" x14ac:dyDescent="0.2">
      <c r="A24" s="55" t="s">
        <v>89</v>
      </c>
      <c r="B24" s="56" t="s">
        <v>90</v>
      </c>
      <c r="C24" s="84">
        <v>12069</v>
      </c>
      <c r="D24" s="84">
        <v>12069</v>
      </c>
      <c r="E24" s="84">
        <v>5174.32</v>
      </c>
      <c r="F24" s="84"/>
    </row>
    <row r="25" spans="1:6" x14ac:dyDescent="0.2">
      <c r="A25" s="55" t="s">
        <v>91</v>
      </c>
      <c r="B25" s="56" t="s">
        <v>92</v>
      </c>
      <c r="C25" s="84">
        <v>300</v>
      </c>
      <c r="D25" s="84">
        <v>300</v>
      </c>
      <c r="E25" s="84">
        <v>363</v>
      </c>
      <c r="F25" s="84"/>
    </row>
    <row r="26" spans="1:6" x14ac:dyDescent="0.2">
      <c r="A26" s="53" t="s">
        <v>93</v>
      </c>
      <c r="B26" s="54" t="s">
        <v>94</v>
      </c>
      <c r="C26" s="83">
        <f>C27+C28+C29+C30</f>
        <v>8408</v>
      </c>
      <c r="D26" s="83">
        <f>D27+D28+D29+D30</f>
        <v>8408</v>
      </c>
      <c r="E26" s="83">
        <f>E27+E28+E29+E30</f>
        <v>3261.19</v>
      </c>
      <c r="F26" s="83">
        <f>(E26*100)/D26</f>
        <v>38.786750713606089</v>
      </c>
    </row>
    <row r="27" spans="1:6" x14ac:dyDescent="0.2">
      <c r="A27" s="55" t="s">
        <v>95</v>
      </c>
      <c r="B27" s="56" t="s">
        <v>96</v>
      </c>
      <c r="C27" s="84">
        <v>6000</v>
      </c>
      <c r="D27" s="84">
        <v>6000</v>
      </c>
      <c r="E27" s="84">
        <v>2612.41</v>
      </c>
      <c r="F27" s="84"/>
    </row>
    <row r="28" spans="1:6" x14ac:dyDescent="0.2">
      <c r="A28" s="55" t="s">
        <v>97</v>
      </c>
      <c r="B28" s="56" t="s">
        <v>98</v>
      </c>
      <c r="C28" s="84">
        <v>1358</v>
      </c>
      <c r="D28" s="84">
        <v>1358</v>
      </c>
      <c r="E28" s="84">
        <v>438.86</v>
      </c>
      <c r="F28" s="84"/>
    </row>
    <row r="29" spans="1:6" x14ac:dyDescent="0.2">
      <c r="A29" s="55" t="s">
        <v>99</v>
      </c>
      <c r="B29" s="56" t="s">
        <v>100</v>
      </c>
      <c r="C29" s="84">
        <v>700</v>
      </c>
      <c r="D29" s="84">
        <v>700</v>
      </c>
      <c r="E29" s="84">
        <v>0</v>
      </c>
      <c r="F29" s="84"/>
    </row>
    <row r="30" spans="1:6" x14ac:dyDescent="0.2">
      <c r="A30" s="55" t="s">
        <v>101</v>
      </c>
      <c r="B30" s="56" t="s">
        <v>102</v>
      </c>
      <c r="C30" s="84">
        <v>350</v>
      </c>
      <c r="D30" s="84">
        <v>350</v>
      </c>
      <c r="E30" s="84">
        <v>209.92</v>
      </c>
      <c r="F30" s="84"/>
    </row>
    <row r="31" spans="1:6" x14ac:dyDescent="0.2">
      <c r="A31" s="53" t="s">
        <v>103</v>
      </c>
      <c r="B31" s="54" t="s">
        <v>104</v>
      </c>
      <c r="C31" s="83">
        <f>C32+C33+C34+C35+C36+C37+C38+C39</f>
        <v>88689</v>
      </c>
      <c r="D31" s="83">
        <f>D32+D33+D34+D35+D36+D37+D38+D39</f>
        <v>88689</v>
      </c>
      <c r="E31" s="83">
        <f>E32+E33+E34+E35+E36+E37+E38+E39</f>
        <v>59773.369999999995</v>
      </c>
      <c r="F31" s="83">
        <f>(E31*100)/D31</f>
        <v>67.396599352794595</v>
      </c>
    </row>
    <row r="32" spans="1:6" x14ac:dyDescent="0.2">
      <c r="A32" s="55" t="s">
        <v>105</v>
      </c>
      <c r="B32" s="56" t="s">
        <v>106</v>
      </c>
      <c r="C32" s="84">
        <v>3600</v>
      </c>
      <c r="D32" s="84">
        <v>3600</v>
      </c>
      <c r="E32" s="84">
        <v>1794.34</v>
      </c>
      <c r="F32" s="84"/>
    </row>
    <row r="33" spans="1:6" x14ac:dyDescent="0.2">
      <c r="A33" s="55" t="s">
        <v>107</v>
      </c>
      <c r="B33" s="56" t="s">
        <v>108</v>
      </c>
      <c r="C33" s="84">
        <v>1460</v>
      </c>
      <c r="D33" s="84">
        <v>1460</v>
      </c>
      <c r="E33" s="84">
        <v>45</v>
      </c>
      <c r="F33" s="84"/>
    </row>
    <row r="34" spans="1:6" x14ac:dyDescent="0.2">
      <c r="A34" s="55" t="s">
        <v>109</v>
      </c>
      <c r="B34" s="56" t="s">
        <v>110</v>
      </c>
      <c r="C34" s="84">
        <v>265</v>
      </c>
      <c r="D34" s="84">
        <v>265</v>
      </c>
      <c r="E34" s="84">
        <v>910</v>
      </c>
      <c r="F34" s="84"/>
    </row>
    <row r="35" spans="1:6" x14ac:dyDescent="0.2">
      <c r="A35" s="55" t="s">
        <v>111</v>
      </c>
      <c r="B35" s="56" t="s">
        <v>112</v>
      </c>
      <c r="C35" s="84">
        <v>2200</v>
      </c>
      <c r="D35" s="84">
        <v>2200</v>
      </c>
      <c r="E35" s="84">
        <v>1110.67</v>
      </c>
      <c r="F35" s="84"/>
    </row>
    <row r="36" spans="1:6" x14ac:dyDescent="0.2">
      <c r="A36" s="55" t="s">
        <v>113</v>
      </c>
      <c r="B36" s="56" t="s">
        <v>114</v>
      </c>
      <c r="C36" s="84">
        <v>637</v>
      </c>
      <c r="D36" s="84">
        <v>637</v>
      </c>
      <c r="E36" s="84">
        <v>0</v>
      </c>
      <c r="F36" s="84"/>
    </row>
    <row r="37" spans="1:6" x14ac:dyDescent="0.2">
      <c r="A37" s="55" t="s">
        <v>115</v>
      </c>
      <c r="B37" s="56" t="s">
        <v>116</v>
      </c>
      <c r="C37" s="84">
        <v>79300</v>
      </c>
      <c r="D37" s="84">
        <v>79300</v>
      </c>
      <c r="E37" s="84">
        <v>55662.45</v>
      </c>
      <c r="F37" s="84"/>
    </row>
    <row r="38" spans="1:6" x14ac:dyDescent="0.2">
      <c r="A38" s="55" t="s">
        <v>117</v>
      </c>
      <c r="B38" s="56" t="s">
        <v>118</v>
      </c>
      <c r="C38" s="84">
        <v>27</v>
      </c>
      <c r="D38" s="84">
        <v>27</v>
      </c>
      <c r="E38" s="84">
        <v>9.9600000000000009</v>
      </c>
      <c r="F38" s="84"/>
    </row>
    <row r="39" spans="1:6" x14ac:dyDescent="0.2">
      <c r="A39" s="55" t="s">
        <v>119</v>
      </c>
      <c r="B39" s="56" t="s">
        <v>120</v>
      </c>
      <c r="C39" s="84">
        <v>1200</v>
      </c>
      <c r="D39" s="84">
        <v>1200</v>
      </c>
      <c r="E39" s="84">
        <v>240.95</v>
      </c>
      <c r="F39" s="84"/>
    </row>
    <row r="40" spans="1:6" x14ac:dyDescent="0.2">
      <c r="A40" s="53" t="s">
        <v>121</v>
      </c>
      <c r="B40" s="54" t="s">
        <v>122</v>
      </c>
      <c r="C40" s="83">
        <f>C41</f>
        <v>600</v>
      </c>
      <c r="D40" s="83">
        <f>D41</f>
        <v>600</v>
      </c>
      <c r="E40" s="83">
        <f>E41</f>
        <v>343.61</v>
      </c>
      <c r="F40" s="83">
        <f>(E40*100)/D40</f>
        <v>57.268333333333331</v>
      </c>
    </row>
    <row r="41" spans="1:6" ht="25.5" x14ac:dyDescent="0.2">
      <c r="A41" s="55" t="s">
        <v>123</v>
      </c>
      <c r="B41" s="56" t="s">
        <v>124</v>
      </c>
      <c r="C41" s="84">
        <v>600</v>
      </c>
      <c r="D41" s="84">
        <v>600</v>
      </c>
      <c r="E41" s="84">
        <v>343.61</v>
      </c>
      <c r="F41" s="84"/>
    </row>
    <row r="42" spans="1:6" x14ac:dyDescent="0.2">
      <c r="A42" s="53" t="s">
        <v>125</v>
      </c>
      <c r="B42" s="54" t="s">
        <v>126</v>
      </c>
      <c r="C42" s="83">
        <f>C43+C44+C45</f>
        <v>1434</v>
      </c>
      <c r="D42" s="83">
        <f>D43+D44+D45</f>
        <v>1434</v>
      </c>
      <c r="E42" s="83">
        <f>E43+E44+E45</f>
        <v>859.92</v>
      </c>
      <c r="F42" s="83">
        <f>(E42*100)/D42</f>
        <v>59.96652719665272</v>
      </c>
    </row>
    <row r="43" spans="1:6" x14ac:dyDescent="0.2">
      <c r="A43" s="55" t="s">
        <v>127</v>
      </c>
      <c r="B43" s="56" t="s">
        <v>128</v>
      </c>
      <c r="C43" s="84">
        <v>664</v>
      </c>
      <c r="D43" s="84">
        <v>664</v>
      </c>
      <c r="E43" s="84">
        <v>648.64</v>
      </c>
      <c r="F43" s="84"/>
    </row>
    <row r="44" spans="1:6" x14ac:dyDescent="0.2">
      <c r="A44" s="55" t="s">
        <v>129</v>
      </c>
      <c r="B44" s="56" t="s">
        <v>130</v>
      </c>
      <c r="C44" s="84">
        <v>133</v>
      </c>
      <c r="D44" s="84">
        <v>133</v>
      </c>
      <c r="E44" s="84">
        <v>39.29</v>
      </c>
      <c r="F44" s="84"/>
    </row>
    <row r="45" spans="1:6" x14ac:dyDescent="0.2">
      <c r="A45" s="55" t="s">
        <v>131</v>
      </c>
      <c r="B45" s="56" t="s">
        <v>126</v>
      </c>
      <c r="C45" s="84">
        <v>637</v>
      </c>
      <c r="D45" s="84">
        <v>637</v>
      </c>
      <c r="E45" s="84">
        <v>171.99</v>
      </c>
      <c r="F45" s="84"/>
    </row>
    <row r="46" spans="1:6" x14ac:dyDescent="0.2">
      <c r="A46" s="51" t="s">
        <v>132</v>
      </c>
      <c r="B46" s="52" t="s">
        <v>133</v>
      </c>
      <c r="C46" s="82">
        <f>C47+C49</f>
        <v>978</v>
      </c>
      <c r="D46" s="82">
        <f>D47+D49</f>
        <v>978</v>
      </c>
      <c r="E46" s="82">
        <f>E47+E49</f>
        <v>617.15</v>
      </c>
      <c r="F46" s="81">
        <f>(E46*100)/D46</f>
        <v>63.103271983640084</v>
      </c>
    </row>
    <row r="47" spans="1:6" x14ac:dyDescent="0.2">
      <c r="A47" s="53" t="s">
        <v>134</v>
      </c>
      <c r="B47" s="54" t="s">
        <v>135</v>
      </c>
      <c r="C47" s="83">
        <f>C48</f>
        <v>663</v>
      </c>
      <c r="D47" s="83">
        <f>D48</f>
        <v>663</v>
      </c>
      <c r="E47" s="83">
        <f>E48</f>
        <v>357.2</v>
      </c>
      <c r="F47" s="83">
        <f>(E47*100)/D47</f>
        <v>53.8763197586727</v>
      </c>
    </row>
    <row r="48" spans="1:6" ht="25.5" x14ac:dyDescent="0.2">
      <c r="A48" s="55" t="s">
        <v>136</v>
      </c>
      <c r="B48" s="56" t="s">
        <v>137</v>
      </c>
      <c r="C48" s="84">
        <v>663</v>
      </c>
      <c r="D48" s="84">
        <v>663</v>
      </c>
      <c r="E48" s="84">
        <v>357.2</v>
      </c>
      <c r="F48" s="84"/>
    </row>
    <row r="49" spans="1:6" x14ac:dyDescent="0.2">
      <c r="A49" s="53" t="s">
        <v>138</v>
      </c>
      <c r="B49" s="54" t="s">
        <v>139</v>
      </c>
      <c r="C49" s="83">
        <f>C50+C51</f>
        <v>315</v>
      </c>
      <c r="D49" s="83">
        <f>D50+D51</f>
        <v>315</v>
      </c>
      <c r="E49" s="83">
        <f>E50+E51</f>
        <v>259.95</v>
      </c>
      <c r="F49" s="83">
        <f>(E49*100)/D49</f>
        <v>82.523809523809518</v>
      </c>
    </row>
    <row r="50" spans="1:6" x14ac:dyDescent="0.2">
      <c r="A50" s="55" t="s">
        <v>140</v>
      </c>
      <c r="B50" s="56" t="s">
        <v>141</v>
      </c>
      <c r="C50" s="84">
        <v>300</v>
      </c>
      <c r="D50" s="84">
        <v>300</v>
      </c>
      <c r="E50" s="84">
        <v>259.95</v>
      </c>
      <c r="F50" s="84"/>
    </row>
    <row r="51" spans="1:6" x14ac:dyDescent="0.2">
      <c r="A51" s="55" t="s">
        <v>142</v>
      </c>
      <c r="B51" s="56" t="s">
        <v>143</v>
      </c>
      <c r="C51" s="84">
        <v>15</v>
      </c>
      <c r="D51" s="84">
        <v>15</v>
      </c>
      <c r="E51" s="84">
        <v>0</v>
      </c>
      <c r="F51" s="84"/>
    </row>
    <row r="52" spans="1:6" x14ac:dyDescent="0.2">
      <c r="A52" s="49" t="s">
        <v>144</v>
      </c>
      <c r="B52" s="50" t="s">
        <v>145</v>
      </c>
      <c r="C52" s="80">
        <f t="shared" ref="C52:E54" si="0">C53</f>
        <v>4600</v>
      </c>
      <c r="D52" s="80">
        <f t="shared" si="0"/>
        <v>4600</v>
      </c>
      <c r="E52" s="80">
        <f t="shared" si="0"/>
        <v>2269</v>
      </c>
      <c r="F52" s="81">
        <f>(E52*100)/D52</f>
        <v>49.326086956521742</v>
      </c>
    </row>
    <row r="53" spans="1:6" x14ac:dyDescent="0.2">
      <c r="A53" s="51" t="s">
        <v>146</v>
      </c>
      <c r="B53" s="52" t="s">
        <v>147</v>
      </c>
      <c r="C53" s="82">
        <f t="shared" si="0"/>
        <v>4600</v>
      </c>
      <c r="D53" s="82">
        <f t="shared" si="0"/>
        <v>4600</v>
      </c>
      <c r="E53" s="82">
        <f t="shared" si="0"/>
        <v>2269</v>
      </c>
      <c r="F53" s="81">
        <f>(E53*100)/D53</f>
        <v>49.326086956521742</v>
      </c>
    </row>
    <row r="54" spans="1:6" x14ac:dyDescent="0.2">
      <c r="A54" s="53" t="s">
        <v>152</v>
      </c>
      <c r="B54" s="54" t="s">
        <v>153</v>
      </c>
      <c r="C54" s="83">
        <f t="shared" si="0"/>
        <v>4600</v>
      </c>
      <c r="D54" s="83">
        <f t="shared" si="0"/>
        <v>4600</v>
      </c>
      <c r="E54" s="83">
        <f t="shared" si="0"/>
        <v>2269</v>
      </c>
      <c r="F54" s="83">
        <f>(E54*100)/D54</f>
        <v>49.326086956521742</v>
      </c>
    </row>
    <row r="55" spans="1:6" x14ac:dyDescent="0.2">
      <c r="A55" s="55" t="s">
        <v>154</v>
      </c>
      <c r="B55" s="56" t="s">
        <v>155</v>
      </c>
      <c r="C55" s="84">
        <v>4600</v>
      </c>
      <c r="D55" s="84">
        <v>4600</v>
      </c>
      <c r="E55" s="84">
        <v>2269</v>
      </c>
      <c r="F55" s="84"/>
    </row>
    <row r="56" spans="1:6" x14ac:dyDescent="0.2">
      <c r="A56" s="49" t="s">
        <v>50</v>
      </c>
      <c r="B56" s="50" t="s">
        <v>51</v>
      </c>
      <c r="C56" s="80">
        <f t="shared" ref="C56:E57" si="1">C57</f>
        <v>563346</v>
      </c>
      <c r="D56" s="80">
        <f t="shared" si="1"/>
        <v>563346</v>
      </c>
      <c r="E56" s="80">
        <f t="shared" si="1"/>
        <v>289758.83</v>
      </c>
      <c r="F56" s="81">
        <f>(E56*100)/D56</f>
        <v>51.4353221643537</v>
      </c>
    </row>
    <row r="57" spans="1:6" x14ac:dyDescent="0.2">
      <c r="A57" s="51" t="s">
        <v>58</v>
      </c>
      <c r="B57" s="52" t="s">
        <v>59</v>
      </c>
      <c r="C57" s="82">
        <f t="shared" si="1"/>
        <v>563346</v>
      </c>
      <c r="D57" s="82">
        <f t="shared" si="1"/>
        <v>563346</v>
      </c>
      <c r="E57" s="82">
        <f t="shared" si="1"/>
        <v>289758.83</v>
      </c>
      <c r="F57" s="81">
        <f>(E57*100)/D57</f>
        <v>51.4353221643537</v>
      </c>
    </row>
    <row r="58" spans="1:6" ht="25.5" x14ac:dyDescent="0.2">
      <c r="A58" s="53" t="s">
        <v>60</v>
      </c>
      <c r="B58" s="54" t="s">
        <v>61</v>
      </c>
      <c r="C58" s="83">
        <f>C59+C60</f>
        <v>563346</v>
      </c>
      <c r="D58" s="83">
        <f>D59+D60</f>
        <v>563346</v>
      </c>
      <c r="E58" s="83">
        <f>E59+E60</f>
        <v>289758.83</v>
      </c>
      <c r="F58" s="83">
        <f>(E58*100)/D58</f>
        <v>51.4353221643537</v>
      </c>
    </row>
    <row r="59" spans="1:6" x14ac:dyDescent="0.2">
      <c r="A59" s="55" t="s">
        <v>62</v>
      </c>
      <c r="B59" s="56" t="s">
        <v>63</v>
      </c>
      <c r="C59" s="84">
        <v>558746</v>
      </c>
      <c r="D59" s="84">
        <v>558746</v>
      </c>
      <c r="E59" s="84">
        <v>287489.83</v>
      </c>
      <c r="F59" s="84"/>
    </row>
    <row r="60" spans="1:6" ht="25.5" x14ac:dyDescent="0.2">
      <c r="A60" s="55" t="s">
        <v>64</v>
      </c>
      <c r="B60" s="56" t="s">
        <v>65</v>
      </c>
      <c r="C60" s="84">
        <v>4600</v>
      </c>
      <c r="D60" s="84">
        <v>4600</v>
      </c>
      <c r="E60" s="84">
        <v>2269</v>
      </c>
      <c r="F60" s="84"/>
    </row>
    <row r="61" spans="1:6" x14ac:dyDescent="0.2">
      <c r="A61" s="48" t="s">
        <v>68</v>
      </c>
      <c r="B61" s="48" t="s">
        <v>173</v>
      </c>
      <c r="C61" s="78">
        <f>C62+C68</f>
        <v>630</v>
      </c>
      <c r="D61" s="78">
        <f>D62+D68</f>
        <v>630</v>
      </c>
      <c r="E61" s="78">
        <f>E62+E68</f>
        <v>0</v>
      </c>
      <c r="F61" s="79">
        <f>(E61*100)/D61</f>
        <v>0</v>
      </c>
    </row>
    <row r="62" spans="1:6" x14ac:dyDescent="0.2">
      <c r="A62" s="49" t="s">
        <v>66</v>
      </c>
      <c r="B62" s="50" t="s">
        <v>67</v>
      </c>
      <c r="C62" s="80">
        <f>C63</f>
        <v>365</v>
      </c>
      <c r="D62" s="80">
        <f>D63</f>
        <v>365</v>
      </c>
      <c r="E62" s="80">
        <f>E63</f>
        <v>0</v>
      </c>
      <c r="F62" s="81">
        <f>(E62*100)/D62</f>
        <v>0</v>
      </c>
    </row>
    <row r="63" spans="1:6" x14ac:dyDescent="0.2">
      <c r="A63" s="51" t="s">
        <v>83</v>
      </c>
      <c r="B63" s="52" t="s">
        <v>84</v>
      </c>
      <c r="C63" s="82">
        <f>C64+C66</f>
        <v>365</v>
      </c>
      <c r="D63" s="82">
        <f>D64+D66</f>
        <v>365</v>
      </c>
      <c r="E63" s="82">
        <f>E64+E66</f>
        <v>0</v>
      </c>
      <c r="F63" s="81">
        <f>(E63*100)/D63</f>
        <v>0</v>
      </c>
    </row>
    <row r="64" spans="1:6" x14ac:dyDescent="0.2">
      <c r="A64" s="53" t="s">
        <v>93</v>
      </c>
      <c r="B64" s="54" t="s">
        <v>94</v>
      </c>
      <c r="C64" s="83">
        <f>C65</f>
        <v>265</v>
      </c>
      <c r="D64" s="83">
        <f>D65</f>
        <v>265</v>
      </c>
      <c r="E64" s="83">
        <f>E65</f>
        <v>0</v>
      </c>
      <c r="F64" s="83">
        <f>(E64*100)/D64</f>
        <v>0</v>
      </c>
    </row>
    <row r="65" spans="1:6" x14ac:dyDescent="0.2">
      <c r="A65" s="55" t="s">
        <v>95</v>
      </c>
      <c r="B65" s="56" t="s">
        <v>96</v>
      </c>
      <c r="C65" s="84">
        <v>265</v>
      </c>
      <c r="D65" s="84">
        <v>265</v>
      </c>
      <c r="E65" s="84">
        <v>0</v>
      </c>
      <c r="F65" s="84"/>
    </row>
    <row r="66" spans="1:6" x14ac:dyDescent="0.2">
      <c r="A66" s="53" t="s">
        <v>103</v>
      </c>
      <c r="B66" s="54" t="s">
        <v>104</v>
      </c>
      <c r="C66" s="83">
        <f>C67</f>
        <v>100</v>
      </c>
      <c r="D66" s="83">
        <f>D67</f>
        <v>100</v>
      </c>
      <c r="E66" s="83">
        <f>E67</f>
        <v>0</v>
      </c>
      <c r="F66" s="83">
        <f>(E66*100)/D66</f>
        <v>0</v>
      </c>
    </row>
    <row r="67" spans="1:6" x14ac:dyDescent="0.2">
      <c r="A67" s="55" t="s">
        <v>111</v>
      </c>
      <c r="B67" s="56" t="s">
        <v>112</v>
      </c>
      <c r="C67" s="84">
        <v>100</v>
      </c>
      <c r="D67" s="84">
        <v>100</v>
      </c>
      <c r="E67" s="84">
        <v>0</v>
      </c>
      <c r="F67" s="84"/>
    </row>
    <row r="68" spans="1:6" x14ac:dyDescent="0.2">
      <c r="A68" s="49" t="s">
        <v>144</v>
      </c>
      <c r="B68" s="50" t="s">
        <v>145</v>
      </c>
      <c r="C68" s="80">
        <f t="shared" ref="C68:E70" si="2">C69</f>
        <v>265</v>
      </c>
      <c r="D68" s="80">
        <f t="shared" si="2"/>
        <v>265</v>
      </c>
      <c r="E68" s="80">
        <f t="shared" si="2"/>
        <v>0</v>
      </c>
      <c r="F68" s="81">
        <f>(E68*100)/D68</f>
        <v>0</v>
      </c>
    </row>
    <row r="69" spans="1:6" x14ac:dyDescent="0.2">
      <c r="A69" s="51" t="s">
        <v>146</v>
      </c>
      <c r="B69" s="52" t="s">
        <v>147</v>
      </c>
      <c r="C69" s="82">
        <f t="shared" si="2"/>
        <v>265</v>
      </c>
      <c r="D69" s="82">
        <f t="shared" si="2"/>
        <v>265</v>
      </c>
      <c r="E69" s="82">
        <f t="shared" si="2"/>
        <v>0</v>
      </c>
      <c r="F69" s="81">
        <f>(E69*100)/D69</f>
        <v>0</v>
      </c>
    </row>
    <row r="70" spans="1:6" x14ac:dyDescent="0.2">
      <c r="A70" s="53" t="s">
        <v>148</v>
      </c>
      <c r="B70" s="54" t="s">
        <v>149</v>
      </c>
      <c r="C70" s="83">
        <f t="shared" si="2"/>
        <v>265</v>
      </c>
      <c r="D70" s="83">
        <f t="shared" si="2"/>
        <v>265</v>
      </c>
      <c r="E70" s="83">
        <f t="shared" si="2"/>
        <v>0</v>
      </c>
      <c r="F70" s="83">
        <f>(E70*100)/D70</f>
        <v>0</v>
      </c>
    </row>
    <row r="71" spans="1:6" x14ac:dyDescent="0.2">
      <c r="A71" s="55" t="s">
        <v>150</v>
      </c>
      <c r="B71" s="56" t="s">
        <v>151</v>
      </c>
      <c r="C71" s="84">
        <v>265</v>
      </c>
      <c r="D71" s="84">
        <v>265</v>
      </c>
      <c r="E71" s="84">
        <v>0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3">C73</f>
        <v>630</v>
      </c>
      <c r="D72" s="80">
        <f t="shared" si="3"/>
        <v>630</v>
      </c>
      <c r="E72" s="80">
        <f t="shared" si="3"/>
        <v>0</v>
      </c>
      <c r="F72" s="81">
        <f>(E72*100)/D72</f>
        <v>0</v>
      </c>
    </row>
    <row r="73" spans="1:6" x14ac:dyDescent="0.2">
      <c r="A73" s="51" t="s">
        <v>52</v>
      </c>
      <c r="B73" s="52" t="s">
        <v>53</v>
      </c>
      <c r="C73" s="82">
        <f t="shared" si="3"/>
        <v>630</v>
      </c>
      <c r="D73" s="82">
        <f t="shared" si="3"/>
        <v>630</v>
      </c>
      <c r="E73" s="82">
        <f t="shared" si="3"/>
        <v>0</v>
      </c>
      <c r="F73" s="81">
        <f>(E73*100)/D73</f>
        <v>0</v>
      </c>
    </row>
    <row r="74" spans="1:6" x14ac:dyDescent="0.2">
      <c r="A74" s="53" t="s">
        <v>54</v>
      </c>
      <c r="B74" s="54" t="s">
        <v>55</v>
      </c>
      <c r="C74" s="83">
        <f t="shared" si="3"/>
        <v>630</v>
      </c>
      <c r="D74" s="83">
        <f t="shared" si="3"/>
        <v>630</v>
      </c>
      <c r="E74" s="83">
        <f t="shared" si="3"/>
        <v>0</v>
      </c>
      <c r="F74" s="83">
        <f>(E74*100)/D74</f>
        <v>0</v>
      </c>
    </row>
    <row r="75" spans="1:6" x14ac:dyDescent="0.2">
      <c r="A75" s="55" t="s">
        <v>56</v>
      </c>
      <c r="B75" s="56" t="s">
        <v>57</v>
      </c>
      <c r="C75" s="84">
        <v>630</v>
      </c>
      <c r="D75" s="84">
        <v>630</v>
      </c>
      <c r="E75" s="84">
        <v>0</v>
      </c>
      <c r="F75" s="84"/>
    </row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s="57" customFormat="1" x14ac:dyDescent="0.2"/>
    <row r="1215" spans="1:3" s="57" customFormat="1" x14ac:dyDescent="0.2"/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</sheetData>
  <protectedRanges>
    <protectedRange sqref="A15" name="Raspon1"/>
  </protectedRanges>
  <pageMargins left="0.25" right="0.25" top="0.75" bottom="0.75" header="0.3" footer="0.3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Glunčić</cp:lastModifiedBy>
  <cp:lastPrinted>2024-07-24T11:52:06Z</cp:lastPrinted>
  <dcterms:created xsi:type="dcterms:W3CDTF">2022-08-12T12:51:27Z</dcterms:created>
  <dcterms:modified xsi:type="dcterms:W3CDTF">2024-07-24T12:04:57Z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