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rashoda'!$B$1:$I$21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H12" i="5"/>
  <c r="G12" i="5"/>
  <c r="F11" i="5"/>
  <c r="H11" i="5" s="1"/>
  <c r="E11" i="5"/>
  <c r="D11" i="5"/>
  <c r="C11" i="5"/>
  <c r="J11" i="3"/>
  <c r="J12" i="3"/>
  <c r="G19" i="3"/>
  <c r="C8" i="5"/>
  <c r="C15" i="5"/>
  <c r="G12" i="1"/>
  <c r="H12" i="1"/>
  <c r="I12" i="1"/>
  <c r="J12" i="1"/>
  <c r="L12" i="1" s="1"/>
  <c r="G15" i="1"/>
  <c r="H15" i="1"/>
  <c r="I15" i="1"/>
  <c r="J15" i="1"/>
  <c r="I16" i="1"/>
  <c r="G11" i="5" l="1"/>
  <c r="K12" i="1"/>
  <c r="J16" i="1"/>
  <c r="L16" i="1" s="1"/>
  <c r="H16" i="1"/>
  <c r="G16" i="1"/>
  <c r="K16" i="1" s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F18" i="5"/>
  <c r="E18" i="5"/>
  <c r="D18" i="5"/>
  <c r="C18" i="5"/>
  <c r="H17" i="5"/>
  <c r="G17" i="5"/>
  <c r="F16" i="5"/>
  <c r="E16" i="5"/>
  <c r="D16" i="5"/>
  <c r="C16" i="5"/>
  <c r="H15" i="5"/>
  <c r="G15" i="5"/>
  <c r="F14" i="5"/>
  <c r="E14" i="5"/>
  <c r="D14" i="5"/>
  <c r="D13" i="5" s="1"/>
  <c r="C14" i="5"/>
  <c r="H10" i="5"/>
  <c r="G10" i="5"/>
  <c r="F9" i="5"/>
  <c r="E9" i="5"/>
  <c r="D9" i="5"/>
  <c r="C9" i="5"/>
  <c r="H8" i="5"/>
  <c r="G8" i="5"/>
  <c r="F7" i="5"/>
  <c r="E7" i="5"/>
  <c r="D7" i="5"/>
  <c r="C7" i="5"/>
  <c r="L71" i="3"/>
  <c r="K71" i="3"/>
  <c r="J70" i="3"/>
  <c r="J69" i="3" s="1"/>
  <c r="I70" i="3"/>
  <c r="I69" i="3" s="1"/>
  <c r="I68" i="3" s="1"/>
  <c r="H70" i="3"/>
  <c r="G70" i="3"/>
  <c r="G69" i="3" s="1"/>
  <c r="G68" i="3" s="1"/>
  <c r="H69" i="3"/>
  <c r="H68" i="3" s="1"/>
  <c r="L67" i="3"/>
  <c r="K67" i="3"/>
  <c r="L66" i="3"/>
  <c r="K66" i="3"/>
  <c r="J65" i="3"/>
  <c r="I65" i="3"/>
  <c r="H65" i="3"/>
  <c r="G65" i="3"/>
  <c r="L64" i="3"/>
  <c r="K64" i="3"/>
  <c r="J63" i="3"/>
  <c r="L63" i="3" s="1"/>
  <c r="I63" i="3"/>
  <c r="I62" i="3" s="1"/>
  <c r="H63" i="3"/>
  <c r="G63" i="3"/>
  <c r="G62" i="3" s="1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H45" i="3"/>
  <c r="G45" i="3"/>
  <c r="L44" i="3"/>
  <c r="K44" i="3"/>
  <c r="L43" i="3"/>
  <c r="K43" i="3"/>
  <c r="L42" i="3"/>
  <c r="K42" i="3"/>
  <c r="J41" i="3"/>
  <c r="I41" i="3"/>
  <c r="H41" i="3"/>
  <c r="G41" i="3"/>
  <c r="L40" i="3"/>
  <c r="K40" i="3"/>
  <c r="L39" i="3"/>
  <c r="K39" i="3"/>
  <c r="L38" i="3"/>
  <c r="K38" i="3"/>
  <c r="J37" i="3"/>
  <c r="I37" i="3"/>
  <c r="H37" i="3"/>
  <c r="G37" i="3"/>
  <c r="L35" i="3"/>
  <c r="K35" i="3"/>
  <c r="L34" i="3"/>
  <c r="K34" i="3"/>
  <c r="J33" i="3"/>
  <c r="J27" i="3" s="1"/>
  <c r="I33" i="3"/>
  <c r="H33" i="3"/>
  <c r="G33" i="3"/>
  <c r="G27" i="3" s="1"/>
  <c r="L32" i="3"/>
  <c r="K32" i="3"/>
  <c r="J31" i="3"/>
  <c r="I31" i="3"/>
  <c r="H31" i="3"/>
  <c r="G31" i="3"/>
  <c r="L30" i="3"/>
  <c r="K30" i="3"/>
  <c r="L29" i="3"/>
  <c r="K29" i="3"/>
  <c r="J28" i="3"/>
  <c r="I28" i="3"/>
  <c r="H28" i="3"/>
  <c r="G28" i="3"/>
  <c r="L20" i="3"/>
  <c r="K20" i="3"/>
  <c r="L19" i="3"/>
  <c r="K19" i="3"/>
  <c r="J18" i="3"/>
  <c r="I18" i="3"/>
  <c r="I17" i="3" s="1"/>
  <c r="H18" i="3"/>
  <c r="H17" i="3" s="1"/>
  <c r="G18" i="3"/>
  <c r="G17" i="3" s="1"/>
  <c r="L16" i="3"/>
  <c r="K16" i="3"/>
  <c r="J15" i="3"/>
  <c r="I15" i="3"/>
  <c r="I14" i="3" s="1"/>
  <c r="H15" i="3"/>
  <c r="H14" i="3" s="1"/>
  <c r="G15" i="3"/>
  <c r="G14" i="3" s="1"/>
  <c r="H18" i="5" l="1"/>
  <c r="G16" i="5"/>
  <c r="H7" i="5"/>
  <c r="E6" i="5"/>
  <c r="C13" i="5"/>
  <c r="H16" i="5"/>
  <c r="E13" i="5"/>
  <c r="F13" i="5"/>
  <c r="D6" i="5"/>
  <c r="H9" i="5"/>
  <c r="G14" i="5"/>
  <c r="H14" i="5"/>
  <c r="G18" i="5"/>
  <c r="C6" i="5"/>
  <c r="L31" i="3"/>
  <c r="H36" i="3"/>
  <c r="L41" i="3"/>
  <c r="L65" i="3"/>
  <c r="L18" i="3"/>
  <c r="H11" i="3"/>
  <c r="H10" i="3" s="1"/>
  <c r="K28" i="3"/>
  <c r="I36" i="3"/>
  <c r="J36" i="3"/>
  <c r="J62" i="3"/>
  <c r="K62" i="3" s="1"/>
  <c r="L28" i="3"/>
  <c r="H27" i="3"/>
  <c r="H26" i="3" s="1"/>
  <c r="H25" i="3" s="1"/>
  <c r="H62" i="3"/>
  <c r="I27" i="3"/>
  <c r="I26" i="3" s="1"/>
  <c r="I25" i="3" s="1"/>
  <c r="L55" i="3"/>
  <c r="J68" i="3"/>
  <c r="L69" i="3"/>
  <c r="K69" i="3"/>
  <c r="L36" i="3"/>
  <c r="I11" i="3"/>
  <c r="I10" i="3" s="1"/>
  <c r="J26" i="3"/>
  <c r="K27" i="3"/>
  <c r="K70" i="3"/>
  <c r="L62" i="3"/>
  <c r="L70" i="3"/>
  <c r="L33" i="3"/>
  <c r="J17" i="3"/>
  <c r="L17" i="3" s="1"/>
  <c r="K31" i="3"/>
  <c r="K63" i="3"/>
  <c r="L15" i="3"/>
  <c r="K41" i="3"/>
  <c r="K65" i="3"/>
  <c r="G36" i="3"/>
  <c r="K36" i="3" s="1"/>
  <c r="K45" i="3"/>
  <c r="K55" i="3"/>
  <c r="L37" i="3"/>
  <c r="G11" i="3"/>
  <c r="G10" i="3" s="1"/>
  <c r="J14" i="3"/>
  <c r="L14" i="3" s="1"/>
  <c r="G9" i="5"/>
  <c r="K27" i="1"/>
  <c r="K15" i="3"/>
  <c r="G7" i="5"/>
  <c r="K18" i="3"/>
  <c r="K37" i="3"/>
  <c r="K33" i="3"/>
  <c r="H6" i="5" l="1"/>
  <c r="G13" i="5"/>
  <c r="H13" i="5"/>
  <c r="G6" i="5"/>
  <c r="K17" i="3"/>
  <c r="K14" i="3"/>
  <c r="L27" i="3"/>
  <c r="L68" i="3"/>
  <c r="K68" i="3"/>
  <c r="J25" i="3"/>
  <c r="L25" i="3" s="1"/>
  <c r="L26" i="3"/>
  <c r="G26" i="3"/>
  <c r="K26" i="3"/>
  <c r="G25" i="3"/>
  <c r="K25" i="3" l="1"/>
  <c r="K11" i="3"/>
  <c r="L11" i="3"/>
  <c r="J10" i="3"/>
  <c r="L10" i="3" l="1"/>
  <c r="K10" i="3"/>
</calcChain>
</file>

<file path=xl/sharedStrings.xml><?xml version="1.0" encoding="utf-8"?>
<sst xmlns="http://schemas.openxmlformats.org/spreadsheetml/2006/main" count="381" uniqueCount="180">
  <si>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</si>
  <si>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</si>
  <si>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</si>
  <si>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</si>
  <si>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</si>
  <si>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</si>
  <si>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</si>
  <si>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</si>
  <si>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</si>
  <si>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</si>
  <si>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</si>
  <si>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</si>
  <si>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</si>
  <si>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</si>
  <si>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</si>
  <si>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</si>
  <si>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</si>
  <si>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</si>
  <si>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</si>
  <si>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</si>
  <si>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</si>
  <si>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</si>
  <si>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</si>
  <si>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</si>
  <si>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</si>
  <si>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</si>
  <si>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</si>
  <si>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</si>
  <si>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</si>
  <si>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</si>
  <si>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</si>
  <si>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</si>
  <si>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</si>
  <si>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</si>
  <si>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</si>
  <si>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</si>
  <si>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</si>
  <si>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</si>
  <si>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</si>
  <si>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</si>
  <si>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</si>
  <si>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</si>
  <si>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</si>
  <si>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</si>
  <si>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</si>
  <si>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</si>
  <si>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</si>
  <si>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</si>
  <si>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</si>
  <si>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</si>
  <si>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</si>
  <si>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</si>
  <si>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</si>
  <si>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</si>
  <si>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</si>
  <si>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</si>
  <si>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</si>
  <si>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</si>
  <si>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</si>
  <si>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</si>
  <si>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</si>
  <si>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</si>
  <si>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</si>
  <si>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</si>
  <si>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</si>
  <si>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</si>
  <si>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</si>
  <si>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</si>
  <si>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</si>
  <si>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</si>
  <si>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</si>
  <si>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</si>
  <si>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</si>
  <si>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</si>
  <si>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</si>
  <si>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</si>
  <si>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</si>
  <si>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</si>
  <si>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</si>
  <si>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</si>
  <si>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</si>
  <si>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</si>
  <si>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</si>
  <si>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</si>
  <si>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</si>
  <si>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</si>
  <si>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</si>
  <si>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</si>
  <si>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</si>
  <si>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</si>
  <si>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</si>
  <si>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</si>
  <si>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</si>
  <si>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</si>
  <si>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</si>
  <si>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</si>
  <si>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</si>
  <si>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</si>
  <si>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</si>
  <si>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</si>
  <si>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</si>
  <si>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</si>
  <si>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</si>
  <si>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</si>
  <si>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</si>
  <si>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</si>
  <si>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</si>
  <si>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</si>
  <si>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</si>
  <si>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</si>
  <si>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</si>
  <si>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</si>
  <si>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</si>
  <si>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</si>
  <si>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</si>
  <si>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</si>
  <si>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</si>
  <si>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</si>
  <si>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</si>
  <si>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</si>
  <si>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</si>
  <si>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</si>
  <si>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</si>
  <si>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</si>
  <si>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</si>
  <si>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</si>
  <si>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</si>
  <si>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</si>
  <si>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</si>
  <si>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</si>
  <si>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</si>
  <si>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</si>
  <si>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</si>
  <si>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</si>
  <si>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</si>
  <si>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</si>
  <si>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</si>
  <si>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</si>
  <si>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</si>
  <si>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</si>
  <si>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</si>
  <si>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</si>
  <si>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</si>
  <si>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</si>
  <si>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</si>
  <si>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</si>
  <si>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</si>
  <si>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</si>
  <si>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</si>
  <si>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</si>
  <si>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</si>
  <si>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</si>
  <si>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</si>
  <si>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</si>
  <si>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</si>
  <si>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</si>
  <si>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</si>
  <si>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</si>
  <si>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</si>
  <si>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</si>
  <si>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</si>
  <si>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</si>
  <si>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3 Javni red i sigurnost</t>
  </si>
  <si>
    <t>0330 Sudovi</t>
  </si>
  <si>
    <t>109 Ministarstvo pravosuđa i uprave</t>
  </si>
  <si>
    <t>75 Županijska državna odvjetništva</t>
  </si>
  <si>
    <t>3620 OSIJEK ŽUPANIJSKO DRŽAVNO ODVJETNIŠTVO</t>
  </si>
  <si>
    <t>2812 Djelovanje državnih odvjetništava</t>
  </si>
  <si>
    <t>11</t>
  </si>
  <si>
    <t>51</t>
  </si>
  <si>
    <t>A640000</t>
  </si>
  <si>
    <t>Progon počinitelja kaznenih i kažnjivih djela i zaštita imovine RH pred županijskim sudovima i upravnim tijelima</t>
  </si>
  <si>
    <t>TEKUĆI PLAN  2024.*</t>
  </si>
  <si>
    <t>IZVRŠENJE 1.-6.2024.*</t>
  </si>
  <si>
    <t xml:space="preserve">INDEKS**
</t>
  </si>
  <si>
    <t>Opći prihodi i primici</t>
  </si>
  <si>
    <t>Vlastiti prihodi</t>
  </si>
  <si>
    <t>Pomoći EU</t>
  </si>
  <si>
    <t>POMOĆI IZ INOZEMSTVA (DAROVNICE) I OD SUBJEKTA OPĆEG PRORAČUNA</t>
  </si>
  <si>
    <t>POMOĆI OD MEĐUNARODNIH ORGANIZACIJA I TE INSTITUCIJA I TIJELA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</si>
</sst>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3" fontId="6" fillId="2" borderId="3" xfId="0" applyNumberFormat="1" applyFont="1" applyFill="1" applyBorder="1"/>
    <xf numFmtId="3" fontId="6" fillId="2" borderId="3" xfId="0" applyNumberFormat="1" applyFont="1" applyFill="1" applyBorder="1" applyAlignment="1">
      <alignment horizontal="left"/>
    </xf>
    <xf numFmtId="4" fontId="6" fillId="2" borderId="3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B1" workbookViewId="0">
      <selection activeCell="J31" sqref="J3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0" t="s">
        <v>41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9" t="s">
        <v>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9" t="s">
        <v>24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1" t="s">
        <v>31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5.5" x14ac:dyDescent="0.25">
      <c r="B8" s="108" t="s">
        <v>3</v>
      </c>
      <c r="C8" s="108"/>
      <c r="D8" s="108"/>
      <c r="E8" s="108"/>
      <c r="F8" s="108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9">
        <v>1</v>
      </c>
      <c r="C9" s="109"/>
      <c r="D9" s="109"/>
      <c r="E9" s="109"/>
      <c r="F9" s="110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5"/>
      <c r="D10" s="105"/>
      <c r="E10" s="105"/>
      <c r="F10" s="106"/>
      <c r="G10" s="85">
        <v>820090.14000000013</v>
      </c>
      <c r="H10" s="86">
        <v>1973593</v>
      </c>
      <c r="I10" s="86">
        <v>1973593</v>
      </c>
      <c r="J10" s="86">
        <v>1104633.8700000001</v>
      </c>
      <c r="K10" s="86"/>
      <c r="L10" s="86"/>
    </row>
    <row r="11" spans="2:13" x14ac:dyDescent="0.25">
      <c r="B11" s="107" t="s">
        <v>7</v>
      </c>
      <c r="C11" s="106"/>
      <c r="D11" s="106"/>
      <c r="E11" s="106"/>
      <c r="F11" s="106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1" t="s">
        <v>0</v>
      </c>
      <c r="C12" s="102"/>
      <c r="D12" s="102"/>
      <c r="E12" s="102"/>
      <c r="F12" s="103"/>
      <c r="G12" s="87">
        <f>G10+G11</f>
        <v>820090.14000000013</v>
      </c>
      <c r="H12" s="87">
        <f t="shared" ref="H12:J12" si="0">H10+H11</f>
        <v>1973593</v>
      </c>
      <c r="I12" s="87">
        <f t="shared" si="0"/>
        <v>1973593</v>
      </c>
      <c r="J12" s="87">
        <f t="shared" si="0"/>
        <v>1104633.8700000001</v>
      </c>
      <c r="K12" s="88">
        <f>J12/G12*100</f>
        <v>134.69664078634088</v>
      </c>
      <c r="L12" s="88">
        <f>J12/I12*100</f>
        <v>55.970702672739527</v>
      </c>
    </row>
    <row r="13" spans="2:13" x14ac:dyDescent="0.25">
      <c r="B13" s="117" t="s">
        <v>9</v>
      </c>
      <c r="C13" s="105"/>
      <c r="D13" s="105"/>
      <c r="E13" s="105"/>
      <c r="F13" s="105"/>
      <c r="G13" s="89">
        <v>817965.19000000006</v>
      </c>
      <c r="H13" s="86">
        <v>1969093</v>
      </c>
      <c r="I13" s="86">
        <v>1969093</v>
      </c>
      <c r="J13" s="86">
        <v>1102470.6399999999</v>
      </c>
      <c r="K13" s="86"/>
      <c r="L13" s="86"/>
    </row>
    <row r="14" spans="2:13" x14ac:dyDescent="0.25">
      <c r="B14" s="107" t="s">
        <v>10</v>
      </c>
      <c r="C14" s="106"/>
      <c r="D14" s="106"/>
      <c r="E14" s="106"/>
      <c r="F14" s="106"/>
      <c r="G14" s="85">
        <v>2120.17</v>
      </c>
      <c r="H14" s="86">
        <v>4500</v>
      </c>
      <c r="I14" s="86">
        <v>4500</v>
      </c>
      <c r="J14" s="86">
        <v>2206.35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820085.3600000001</v>
      </c>
      <c r="H15" s="87">
        <f t="shared" ref="H15:J15" si="1">H13+H14</f>
        <v>1973593</v>
      </c>
      <c r="I15" s="87">
        <f t="shared" si="1"/>
        <v>1973593</v>
      </c>
      <c r="J15" s="87">
        <f t="shared" si="1"/>
        <v>1104676.99</v>
      </c>
      <c r="K15" s="88">
        <f>J15/G15*100</f>
        <v>134.70268387671251</v>
      </c>
      <c r="L15" s="88">
        <f>J15/I15*100</f>
        <v>55.972887520375295</v>
      </c>
    </row>
    <row r="16" spans="2:13" x14ac:dyDescent="0.25">
      <c r="B16" s="116" t="s">
        <v>2</v>
      </c>
      <c r="C16" s="102"/>
      <c r="D16" s="102"/>
      <c r="E16" s="102"/>
      <c r="F16" s="102"/>
      <c r="G16" s="90">
        <f>G12-G15</f>
        <v>4.7800000000279397</v>
      </c>
      <c r="H16" s="90">
        <f t="shared" ref="H16:J16" si="2">H12-H15</f>
        <v>0</v>
      </c>
      <c r="I16" s="90">
        <f t="shared" si="2"/>
        <v>0</v>
      </c>
      <c r="J16" s="90">
        <f t="shared" si="2"/>
        <v>-43.119999999878928</v>
      </c>
      <c r="K16" s="88">
        <f>J16/G16*100</f>
        <v>-902.09205020139939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1" t="s">
        <v>28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5.5" x14ac:dyDescent="0.25">
      <c r="B19" s="108" t="s">
        <v>3</v>
      </c>
      <c r="C19" s="108"/>
      <c r="D19" s="108"/>
      <c r="E19" s="108"/>
      <c r="F19" s="108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4"/>
      <c r="D21" s="114"/>
      <c r="E21" s="114"/>
      <c r="F21" s="114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4" t="s">
        <v>12</v>
      </c>
      <c r="C22" s="105"/>
      <c r="D22" s="105"/>
      <c r="E22" s="105"/>
      <c r="F22" s="105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8" t="s">
        <v>23</v>
      </c>
      <c r="C23" s="119"/>
      <c r="D23" s="119"/>
      <c r="E23" s="119"/>
      <c r="F23" s="120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5"/>
      <c r="D24" s="105"/>
      <c r="E24" s="105"/>
      <c r="F24" s="105"/>
      <c r="G24" s="89">
        <v>4.78</v>
      </c>
      <c r="H24" s="86">
        <v>62.71</v>
      </c>
      <c r="I24" s="86">
        <v>62.71</v>
      </c>
      <c r="J24" s="86">
        <v>62.71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5"/>
      <c r="D25" s="105"/>
      <c r="E25" s="105"/>
      <c r="F25" s="105"/>
      <c r="G25" s="89">
        <v>-62.71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8" t="s">
        <v>29</v>
      </c>
      <c r="C26" s="119"/>
      <c r="D26" s="119"/>
      <c r="E26" s="119"/>
      <c r="F26" s="120"/>
      <c r="G26" s="94">
        <f>G24+G25</f>
        <v>-57.93</v>
      </c>
      <c r="H26" s="94">
        <f t="shared" ref="H26:J26" si="4">H24+H25</f>
        <v>62.71</v>
      </c>
      <c r="I26" s="94">
        <f t="shared" si="4"/>
        <v>62.71</v>
      </c>
      <c r="J26" s="94">
        <f t="shared" si="4"/>
        <v>62.71</v>
      </c>
      <c r="K26" s="93">
        <f>J26/G26*100</f>
        <v>-108.25133782150871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30</v>
      </c>
      <c r="C27" s="115"/>
      <c r="D27" s="115"/>
      <c r="E27" s="115"/>
      <c r="F27" s="115"/>
      <c r="G27" s="94">
        <f>G16+G26</f>
        <v>-53.14999999997206</v>
      </c>
      <c r="H27" s="94">
        <f t="shared" ref="H27:J27" si="5">H16+H26</f>
        <v>62.71</v>
      </c>
      <c r="I27" s="94">
        <f t="shared" si="5"/>
        <v>62.71</v>
      </c>
      <c r="J27" s="94">
        <f t="shared" si="5"/>
        <v>19.590000000121073</v>
      </c>
      <c r="K27" s="93">
        <f>J27/G27*100</f>
        <v>-36.857949200623466</v>
      </c>
      <c r="L27" s="93">
        <f>J27/I27*100</f>
        <v>31.239036836423335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abSelected="1" topLeftCell="B1" zoomScale="90" zoomScaleNormal="90" workbookViewId="0">
      <selection activeCell="R23" sqref="R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50.2851562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9" t="s">
        <v>26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9" t="s">
        <v>15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3</v>
      </c>
      <c r="C8" s="122"/>
      <c r="D8" s="122"/>
      <c r="E8" s="122"/>
      <c r="F8" s="123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4">
        <v>1</v>
      </c>
      <c r="C9" s="125"/>
      <c r="D9" s="125"/>
      <c r="E9" s="125"/>
      <c r="F9" s="126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820085.36</v>
      </c>
      <c r="H10" s="65">
        <f>H11</f>
        <v>1973593</v>
      </c>
      <c r="I10" s="65">
        <f>I11</f>
        <v>1973593</v>
      </c>
      <c r="J10" s="65">
        <f>J11</f>
        <v>1104633.8700000001</v>
      </c>
      <c r="K10" s="69">
        <f t="shared" ref="K10:K20" si="0">(J10*100)/G10</f>
        <v>134.69742588747104</v>
      </c>
      <c r="L10" s="69">
        <f t="shared" ref="L10:L20" si="1">(J10*100)/I10</f>
        <v>55.97070267273952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G14+G17</f>
        <v>820085.36</v>
      </c>
      <c r="H11" s="65">
        <f>H14+H17</f>
        <v>1973593</v>
      </c>
      <c r="I11" s="65">
        <f>I14+I17</f>
        <v>1973593</v>
      </c>
      <c r="J11" s="65">
        <f>J14+J17+J12</f>
        <v>1104633.8700000001</v>
      </c>
      <c r="K11" s="65">
        <f t="shared" si="0"/>
        <v>134.69742588747104</v>
      </c>
      <c r="L11" s="65">
        <f t="shared" si="1"/>
        <v>55.97070267273952</v>
      </c>
    </row>
    <row r="12" spans="2:12" ht="26.25" x14ac:dyDescent="0.25">
      <c r="B12" s="65"/>
      <c r="C12" s="97">
        <v>63</v>
      </c>
      <c r="D12" s="96"/>
      <c r="E12" s="65"/>
      <c r="F12" s="98" t="s">
        <v>178</v>
      </c>
      <c r="G12" s="65"/>
      <c r="H12" s="65"/>
      <c r="I12" s="65"/>
      <c r="J12" s="65">
        <f>J13</f>
        <v>329.01</v>
      </c>
      <c r="K12" s="65"/>
      <c r="L12" s="65"/>
    </row>
    <row r="13" spans="2:12" ht="26.25" x14ac:dyDescent="0.25">
      <c r="B13" s="65"/>
      <c r="C13" s="96"/>
      <c r="D13" s="96">
        <v>632</v>
      </c>
      <c r="E13" s="65"/>
      <c r="F13" s="98" t="s">
        <v>179</v>
      </c>
      <c r="G13" s="65"/>
      <c r="H13" s="65"/>
      <c r="I13" s="65"/>
      <c r="J13" s="65">
        <v>329.01</v>
      </c>
      <c r="K13" s="65"/>
      <c r="L13" s="65"/>
    </row>
    <row r="14" spans="2:12" x14ac:dyDescent="0.25">
      <c r="B14" s="65"/>
      <c r="C14" s="65" t="s">
        <v>52</v>
      </c>
      <c r="D14" s="65"/>
      <c r="E14" s="65"/>
      <c r="F14" s="65" t="s">
        <v>53</v>
      </c>
      <c r="G14" s="65">
        <f t="shared" ref="G14:J15" si="2">G15</f>
        <v>4.78</v>
      </c>
      <c r="H14" s="65">
        <f t="shared" si="2"/>
        <v>398</v>
      </c>
      <c r="I14" s="65">
        <f t="shared" si="2"/>
        <v>398</v>
      </c>
      <c r="J14" s="65">
        <f t="shared" si="2"/>
        <v>98.07</v>
      </c>
      <c r="K14" s="65">
        <f t="shared" si="0"/>
        <v>2051.6736401673638</v>
      </c>
      <c r="L14" s="65">
        <f t="shared" si="1"/>
        <v>24.640703517587941</v>
      </c>
    </row>
    <row r="15" spans="2:12" x14ac:dyDescent="0.25">
      <c r="B15" s="65"/>
      <c r="C15" s="65"/>
      <c r="D15" s="65" t="s">
        <v>54</v>
      </c>
      <c r="E15" s="65"/>
      <c r="F15" s="65" t="s">
        <v>55</v>
      </c>
      <c r="G15" s="65">
        <f t="shared" si="2"/>
        <v>4.78</v>
      </c>
      <c r="H15" s="65">
        <f t="shared" si="2"/>
        <v>398</v>
      </c>
      <c r="I15" s="65">
        <f t="shared" si="2"/>
        <v>398</v>
      </c>
      <c r="J15" s="65">
        <f t="shared" si="2"/>
        <v>98.07</v>
      </c>
      <c r="K15" s="65">
        <f t="shared" si="0"/>
        <v>2051.6736401673638</v>
      </c>
      <c r="L15" s="65">
        <f t="shared" si="1"/>
        <v>24.640703517587941</v>
      </c>
    </row>
    <row r="16" spans="2:12" x14ac:dyDescent="0.25">
      <c r="B16" s="66"/>
      <c r="C16" s="66"/>
      <c r="D16" s="66"/>
      <c r="E16" s="66" t="s">
        <v>56</v>
      </c>
      <c r="F16" s="66" t="s">
        <v>57</v>
      </c>
      <c r="G16" s="66">
        <v>4.78</v>
      </c>
      <c r="H16" s="66">
        <v>398</v>
      </c>
      <c r="I16" s="66">
        <v>398</v>
      </c>
      <c r="J16" s="66">
        <v>98.07</v>
      </c>
      <c r="K16" s="66">
        <f t="shared" si="0"/>
        <v>2051.6736401673638</v>
      </c>
      <c r="L16" s="66">
        <f t="shared" si="1"/>
        <v>24.640703517587941</v>
      </c>
    </row>
    <row r="17" spans="2:12" x14ac:dyDescent="0.25">
      <c r="B17" s="65"/>
      <c r="C17" s="65" t="s">
        <v>58</v>
      </c>
      <c r="D17" s="65"/>
      <c r="E17" s="65"/>
      <c r="F17" s="65" t="s">
        <v>59</v>
      </c>
      <c r="G17" s="65">
        <f>G18</f>
        <v>820080.58</v>
      </c>
      <c r="H17" s="65">
        <f>H18</f>
        <v>1973195</v>
      </c>
      <c r="I17" s="65">
        <f>I18</f>
        <v>1973195</v>
      </c>
      <c r="J17" s="65">
        <f>J18</f>
        <v>1104206.79</v>
      </c>
      <c r="K17" s="65">
        <f t="shared" si="0"/>
        <v>134.64613318852156</v>
      </c>
      <c r="L17" s="65">
        <f t="shared" si="1"/>
        <v>55.960348064940362</v>
      </c>
    </row>
    <row r="18" spans="2:12" x14ac:dyDescent="0.25">
      <c r="B18" s="65"/>
      <c r="C18" s="65"/>
      <c r="D18" s="65" t="s">
        <v>60</v>
      </c>
      <c r="E18" s="65"/>
      <c r="F18" s="65" t="s">
        <v>61</v>
      </c>
      <c r="G18" s="65">
        <f>G19+G20</f>
        <v>820080.58</v>
      </c>
      <c r="H18" s="65">
        <f>H19+H20</f>
        <v>1973195</v>
      </c>
      <c r="I18" s="65">
        <f>I19+I20</f>
        <v>1973195</v>
      </c>
      <c r="J18" s="65">
        <f>J19+J20</f>
        <v>1104206.79</v>
      </c>
      <c r="K18" s="65">
        <f t="shared" si="0"/>
        <v>134.64613318852156</v>
      </c>
      <c r="L18" s="65">
        <f t="shared" si="1"/>
        <v>55.960348064940362</v>
      </c>
    </row>
    <row r="19" spans="2:12" x14ac:dyDescent="0.25">
      <c r="B19" s="66"/>
      <c r="C19" s="66"/>
      <c r="D19" s="66"/>
      <c r="E19" s="66" t="s">
        <v>62</v>
      </c>
      <c r="F19" s="66" t="s">
        <v>63</v>
      </c>
      <c r="G19" s="66">
        <f>817965.19-4.78</f>
        <v>817960.40999999992</v>
      </c>
      <c r="H19" s="66">
        <v>1968695</v>
      </c>
      <c r="I19" s="66">
        <v>1968695</v>
      </c>
      <c r="J19" s="66">
        <v>1102000.44</v>
      </c>
      <c r="K19" s="66">
        <f t="shared" si="0"/>
        <v>134.72540070735209</v>
      </c>
      <c r="L19" s="66">
        <f t="shared" si="1"/>
        <v>55.976189303066242</v>
      </c>
    </row>
    <row r="20" spans="2:12" x14ac:dyDescent="0.25">
      <c r="B20" s="66"/>
      <c r="C20" s="66"/>
      <c r="D20" s="66"/>
      <c r="E20" s="66" t="s">
        <v>64</v>
      </c>
      <c r="F20" s="66" t="s">
        <v>65</v>
      </c>
      <c r="G20" s="66">
        <v>2120.17</v>
      </c>
      <c r="H20" s="66">
        <v>4500</v>
      </c>
      <c r="I20" s="66">
        <v>4500</v>
      </c>
      <c r="J20" s="66">
        <v>2206.35</v>
      </c>
      <c r="K20" s="66">
        <f t="shared" si="0"/>
        <v>104.0647683912139</v>
      </c>
      <c r="L20" s="66">
        <f t="shared" si="1"/>
        <v>49.03</v>
      </c>
    </row>
    <row r="21" spans="2:12" x14ac:dyDescent="0.25">
      <c r="F21" s="35"/>
    </row>
    <row r="22" spans="2:12" x14ac:dyDescent="0.25">
      <c r="F22" s="35"/>
    </row>
    <row r="23" spans="2:12" ht="36.75" customHeight="1" x14ac:dyDescent="0.25">
      <c r="B23" s="121" t="s">
        <v>3</v>
      </c>
      <c r="C23" s="122"/>
      <c r="D23" s="122"/>
      <c r="E23" s="122"/>
      <c r="F23" s="123"/>
      <c r="G23" s="28" t="s">
        <v>46</v>
      </c>
      <c r="H23" s="28" t="s">
        <v>43</v>
      </c>
      <c r="I23" s="28" t="s">
        <v>44</v>
      </c>
      <c r="J23" s="28" t="s">
        <v>47</v>
      </c>
      <c r="K23" s="28" t="s">
        <v>6</v>
      </c>
      <c r="L23" s="28" t="s">
        <v>22</v>
      </c>
    </row>
    <row r="24" spans="2:12" x14ac:dyDescent="0.25">
      <c r="B24" s="124">
        <v>1</v>
      </c>
      <c r="C24" s="125"/>
      <c r="D24" s="125"/>
      <c r="E24" s="125"/>
      <c r="F24" s="126"/>
      <c r="G24" s="30">
        <v>2</v>
      </c>
      <c r="H24" s="30">
        <v>3</v>
      </c>
      <c r="I24" s="30">
        <v>4</v>
      </c>
      <c r="J24" s="30">
        <v>5</v>
      </c>
      <c r="K24" s="30" t="s">
        <v>13</v>
      </c>
      <c r="L24" s="30" t="s">
        <v>14</v>
      </c>
    </row>
    <row r="25" spans="2:12" x14ac:dyDescent="0.25">
      <c r="B25" s="65"/>
      <c r="C25" s="66"/>
      <c r="D25" s="67"/>
      <c r="E25" s="68"/>
      <c r="F25" s="8" t="s">
        <v>21</v>
      </c>
      <c r="G25" s="65">
        <f>G26+G68</f>
        <v>820085.3600000001</v>
      </c>
      <c r="H25" s="65">
        <f>H26+H68</f>
        <v>1973593</v>
      </c>
      <c r="I25" s="65">
        <f>I26+I68</f>
        <v>1973593</v>
      </c>
      <c r="J25" s="65">
        <f>J26+J68</f>
        <v>1104676.99</v>
      </c>
      <c r="K25" s="70">
        <f t="shared" ref="K25:K71" si="3">(J25*100)/G25</f>
        <v>134.70268387671251</v>
      </c>
      <c r="L25" s="70">
        <f t="shared" ref="L25:L71" si="4">(J25*100)/I25</f>
        <v>55.972887520375274</v>
      </c>
    </row>
    <row r="26" spans="2:12" x14ac:dyDescent="0.25">
      <c r="B26" s="65" t="s">
        <v>66</v>
      </c>
      <c r="C26" s="65"/>
      <c r="D26" s="65"/>
      <c r="E26" s="65"/>
      <c r="F26" s="65" t="s">
        <v>67</v>
      </c>
      <c r="G26" s="65">
        <f>G27+G36+G62</f>
        <v>817965.19000000006</v>
      </c>
      <c r="H26" s="65">
        <f>H27+H36+H62</f>
        <v>1969093</v>
      </c>
      <c r="I26" s="65">
        <f>I27+I36+I62</f>
        <v>1969093</v>
      </c>
      <c r="J26" s="65">
        <f>J27+J36+J62</f>
        <v>1102470.6399999999</v>
      </c>
      <c r="K26" s="65">
        <f t="shared" si="3"/>
        <v>134.78209751199802</v>
      </c>
      <c r="L26" s="65">
        <f t="shared" si="4"/>
        <v>55.988754213234209</v>
      </c>
    </row>
    <row r="27" spans="2:12" x14ac:dyDescent="0.25">
      <c r="B27" s="65"/>
      <c r="C27" s="65" t="s">
        <v>68</v>
      </c>
      <c r="D27" s="65"/>
      <c r="E27" s="65"/>
      <c r="F27" s="65" t="s">
        <v>69</v>
      </c>
      <c r="G27" s="65">
        <f>G28+G31+G33</f>
        <v>680482.05</v>
      </c>
      <c r="H27" s="65">
        <f>H28+H31+H33</f>
        <v>1699000</v>
      </c>
      <c r="I27" s="65">
        <f>I28+I31+I33</f>
        <v>1699000</v>
      </c>
      <c r="J27" s="65">
        <f>J28+J31+J33</f>
        <v>962334.58</v>
      </c>
      <c r="K27" s="65">
        <f t="shared" si="3"/>
        <v>141.4195392810141</v>
      </c>
      <c r="L27" s="65">
        <f t="shared" si="4"/>
        <v>56.641234844025895</v>
      </c>
    </row>
    <row r="28" spans="2:12" x14ac:dyDescent="0.25">
      <c r="B28" s="65"/>
      <c r="C28" s="65"/>
      <c r="D28" s="65" t="s">
        <v>70</v>
      </c>
      <c r="E28" s="65"/>
      <c r="F28" s="65" t="s">
        <v>71</v>
      </c>
      <c r="G28" s="65">
        <f>G29+G30</f>
        <v>570865.51</v>
      </c>
      <c r="H28" s="65">
        <f>H29+H30</f>
        <v>1396061</v>
      </c>
      <c r="I28" s="65">
        <f>I29+I30</f>
        <v>1396061</v>
      </c>
      <c r="J28" s="65">
        <f>J29+J30</f>
        <v>772862.24</v>
      </c>
      <c r="K28" s="65">
        <f t="shared" si="3"/>
        <v>135.38429392940554</v>
      </c>
      <c r="L28" s="65">
        <f t="shared" si="4"/>
        <v>55.36020560706158</v>
      </c>
    </row>
    <row r="29" spans="2:12" x14ac:dyDescent="0.25">
      <c r="B29" s="66"/>
      <c r="C29" s="66"/>
      <c r="D29" s="66"/>
      <c r="E29" s="66" t="s">
        <v>72</v>
      </c>
      <c r="F29" s="66" t="s">
        <v>73</v>
      </c>
      <c r="G29" s="66">
        <v>569875.59</v>
      </c>
      <c r="H29" s="66">
        <v>1390061</v>
      </c>
      <c r="I29" s="66">
        <v>1390061</v>
      </c>
      <c r="J29" s="66">
        <v>769292.13</v>
      </c>
      <c r="K29" s="66">
        <f t="shared" si="3"/>
        <v>134.99299557645557</v>
      </c>
      <c r="L29" s="66">
        <f t="shared" si="4"/>
        <v>55.342328861826928</v>
      </c>
    </row>
    <row r="30" spans="2:12" x14ac:dyDescent="0.25">
      <c r="B30" s="66"/>
      <c r="C30" s="66"/>
      <c r="D30" s="66"/>
      <c r="E30" s="66" t="s">
        <v>74</v>
      </c>
      <c r="F30" s="66" t="s">
        <v>75</v>
      </c>
      <c r="G30" s="66">
        <v>989.92</v>
      </c>
      <c r="H30" s="66">
        <v>6000</v>
      </c>
      <c r="I30" s="66">
        <v>6000</v>
      </c>
      <c r="J30" s="66">
        <v>3570.11</v>
      </c>
      <c r="K30" s="66">
        <f t="shared" si="3"/>
        <v>360.64631485372558</v>
      </c>
      <c r="L30" s="66">
        <f t="shared" si="4"/>
        <v>59.50183333333333</v>
      </c>
    </row>
    <row r="31" spans="2:12" x14ac:dyDescent="0.25">
      <c r="B31" s="65"/>
      <c r="C31" s="65"/>
      <c r="D31" s="65" t="s">
        <v>76</v>
      </c>
      <c r="E31" s="65"/>
      <c r="F31" s="65" t="s">
        <v>77</v>
      </c>
      <c r="G31" s="65">
        <f>G32</f>
        <v>15423.77</v>
      </c>
      <c r="H31" s="65">
        <f>H32</f>
        <v>31000</v>
      </c>
      <c r="I31" s="65">
        <f>I32</f>
        <v>31000</v>
      </c>
      <c r="J31" s="65">
        <f>J32</f>
        <v>19754.61</v>
      </c>
      <c r="K31" s="65">
        <f t="shared" si="3"/>
        <v>128.07899754729226</v>
      </c>
      <c r="L31" s="65">
        <f t="shared" si="4"/>
        <v>63.724548387096775</v>
      </c>
    </row>
    <row r="32" spans="2:12" x14ac:dyDescent="0.25">
      <c r="B32" s="66"/>
      <c r="C32" s="66"/>
      <c r="D32" s="66"/>
      <c r="E32" s="66" t="s">
        <v>78</v>
      </c>
      <c r="F32" s="66" t="s">
        <v>77</v>
      </c>
      <c r="G32" s="66">
        <v>15423.77</v>
      </c>
      <c r="H32" s="66">
        <v>31000</v>
      </c>
      <c r="I32" s="66">
        <v>31000</v>
      </c>
      <c r="J32" s="66">
        <v>19754.61</v>
      </c>
      <c r="K32" s="66">
        <f t="shared" si="3"/>
        <v>128.07899754729226</v>
      </c>
      <c r="L32" s="66">
        <f t="shared" si="4"/>
        <v>63.724548387096775</v>
      </c>
    </row>
    <row r="33" spans="2:12" x14ac:dyDescent="0.25">
      <c r="B33" s="65"/>
      <c r="C33" s="65"/>
      <c r="D33" s="65" t="s">
        <v>79</v>
      </c>
      <c r="E33" s="65"/>
      <c r="F33" s="65" t="s">
        <v>80</v>
      </c>
      <c r="G33" s="65">
        <f>G34+G35</f>
        <v>94192.77</v>
      </c>
      <c r="H33" s="65">
        <f>H34+H35</f>
        <v>271939</v>
      </c>
      <c r="I33" s="65">
        <f>I34+I35</f>
        <v>271939</v>
      </c>
      <c r="J33" s="65">
        <f>J34+J35</f>
        <v>169717.73</v>
      </c>
      <c r="K33" s="65">
        <f t="shared" si="3"/>
        <v>180.18127081303587</v>
      </c>
      <c r="L33" s="65">
        <f t="shared" si="4"/>
        <v>62.410220674489501</v>
      </c>
    </row>
    <row r="34" spans="2:12" x14ac:dyDescent="0.25">
      <c r="B34" s="66"/>
      <c r="C34" s="66"/>
      <c r="D34" s="66"/>
      <c r="E34" s="66" t="s">
        <v>81</v>
      </c>
      <c r="F34" s="66" t="s">
        <v>82</v>
      </c>
      <c r="G34" s="66">
        <v>0</v>
      </c>
      <c r="H34" s="66">
        <v>42589</v>
      </c>
      <c r="I34" s="66">
        <v>42589</v>
      </c>
      <c r="J34" s="66">
        <v>42195.519999999997</v>
      </c>
      <c r="K34" s="66" t="e">
        <f t="shared" si="3"/>
        <v>#DIV/0!</v>
      </c>
      <c r="L34" s="66">
        <f t="shared" si="4"/>
        <v>99.076099462302466</v>
      </c>
    </row>
    <row r="35" spans="2:12" x14ac:dyDescent="0.25">
      <c r="B35" s="66"/>
      <c r="C35" s="66"/>
      <c r="D35" s="66"/>
      <c r="E35" s="66" t="s">
        <v>83</v>
      </c>
      <c r="F35" s="66" t="s">
        <v>84</v>
      </c>
      <c r="G35" s="66">
        <v>94192.77</v>
      </c>
      <c r="H35" s="66">
        <v>229350</v>
      </c>
      <c r="I35" s="66">
        <v>229350</v>
      </c>
      <c r="J35" s="66">
        <v>127522.21</v>
      </c>
      <c r="K35" s="66">
        <f t="shared" si="3"/>
        <v>135.38428692563133</v>
      </c>
      <c r="L35" s="66">
        <f t="shared" si="4"/>
        <v>55.601574013516462</v>
      </c>
    </row>
    <row r="36" spans="2:12" x14ac:dyDescent="0.25">
      <c r="B36" s="65"/>
      <c r="C36" s="65" t="s">
        <v>85</v>
      </c>
      <c r="D36" s="65"/>
      <c r="E36" s="65"/>
      <c r="F36" s="65" t="s">
        <v>86</v>
      </c>
      <c r="G36" s="65">
        <f>G37+G41+G45+G55+G57</f>
        <v>136661.21000000002</v>
      </c>
      <c r="H36" s="65">
        <f>H37+H41+H45+H55+H57</f>
        <v>243398</v>
      </c>
      <c r="I36" s="65">
        <f>I37+I41+I45+I55+I57</f>
        <v>243398</v>
      </c>
      <c r="J36" s="65">
        <f>J37+J41+J45+J55+J57</f>
        <v>126829.07999999999</v>
      </c>
      <c r="K36" s="65">
        <f t="shared" si="3"/>
        <v>92.80547128186555</v>
      </c>
      <c r="L36" s="65">
        <f t="shared" si="4"/>
        <v>52.107691928446407</v>
      </c>
    </row>
    <row r="37" spans="2:12" x14ac:dyDescent="0.25">
      <c r="B37" s="65"/>
      <c r="C37" s="65"/>
      <c r="D37" s="65" t="s">
        <v>87</v>
      </c>
      <c r="E37" s="65"/>
      <c r="F37" s="65" t="s">
        <v>88</v>
      </c>
      <c r="G37" s="65">
        <f>G38+G39+G40</f>
        <v>10999.4</v>
      </c>
      <c r="H37" s="65">
        <f>H38+H39+H40</f>
        <v>31100</v>
      </c>
      <c r="I37" s="65">
        <f>I38+I39+I40</f>
        <v>31100</v>
      </c>
      <c r="J37" s="65">
        <f>J38+J39+J40</f>
        <v>13158.550000000001</v>
      </c>
      <c r="K37" s="65">
        <f t="shared" si="3"/>
        <v>119.62970707493136</v>
      </c>
      <c r="L37" s="65">
        <f t="shared" si="4"/>
        <v>42.310450160771701</v>
      </c>
    </row>
    <row r="38" spans="2:12" x14ac:dyDescent="0.25">
      <c r="B38" s="66"/>
      <c r="C38" s="66"/>
      <c r="D38" s="66"/>
      <c r="E38" s="66" t="s">
        <v>89</v>
      </c>
      <c r="F38" s="66" t="s">
        <v>90</v>
      </c>
      <c r="G38" s="66">
        <v>2300</v>
      </c>
      <c r="H38" s="66">
        <v>8000</v>
      </c>
      <c r="I38" s="66">
        <v>8000</v>
      </c>
      <c r="J38" s="66">
        <v>3212.52</v>
      </c>
      <c r="K38" s="66">
        <f t="shared" si="3"/>
        <v>139.67478260869566</v>
      </c>
      <c r="L38" s="66">
        <f t="shared" si="4"/>
        <v>40.156500000000001</v>
      </c>
    </row>
    <row r="39" spans="2:12" x14ac:dyDescent="0.25">
      <c r="B39" s="66"/>
      <c r="C39" s="66"/>
      <c r="D39" s="66"/>
      <c r="E39" s="66" t="s">
        <v>91</v>
      </c>
      <c r="F39" s="66" t="s">
        <v>92</v>
      </c>
      <c r="G39" s="66">
        <v>8049.4</v>
      </c>
      <c r="H39" s="66">
        <v>22000</v>
      </c>
      <c r="I39" s="66">
        <v>22000</v>
      </c>
      <c r="J39" s="66">
        <v>9751.0300000000007</v>
      </c>
      <c r="K39" s="66">
        <f t="shared" si="3"/>
        <v>121.13983650955353</v>
      </c>
      <c r="L39" s="66">
        <f t="shared" si="4"/>
        <v>44.322863636363643</v>
      </c>
    </row>
    <row r="40" spans="2:12" x14ac:dyDescent="0.25">
      <c r="B40" s="66"/>
      <c r="C40" s="66"/>
      <c r="D40" s="66"/>
      <c r="E40" s="66" t="s">
        <v>93</v>
      </c>
      <c r="F40" s="66" t="s">
        <v>94</v>
      </c>
      <c r="G40" s="66">
        <v>650</v>
      </c>
      <c r="H40" s="66">
        <v>1100</v>
      </c>
      <c r="I40" s="66">
        <v>1100</v>
      </c>
      <c r="J40" s="66">
        <v>195</v>
      </c>
      <c r="K40" s="66">
        <f t="shared" si="3"/>
        <v>30</v>
      </c>
      <c r="L40" s="66">
        <f t="shared" si="4"/>
        <v>17.727272727272727</v>
      </c>
    </row>
    <row r="41" spans="2:12" x14ac:dyDescent="0.25">
      <c r="B41" s="65"/>
      <c r="C41" s="65"/>
      <c r="D41" s="65" t="s">
        <v>95</v>
      </c>
      <c r="E41" s="65"/>
      <c r="F41" s="65" t="s">
        <v>96</v>
      </c>
      <c r="G41" s="65">
        <f>G42+G43+G44</f>
        <v>24006.18</v>
      </c>
      <c r="H41" s="65">
        <f>H42+H43+H44</f>
        <v>49398</v>
      </c>
      <c r="I41" s="65">
        <f>I42+I43+I44</f>
        <v>49398</v>
      </c>
      <c r="J41" s="65">
        <f>J42+J43+J44</f>
        <v>18039.580000000002</v>
      </c>
      <c r="K41" s="65">
        <f t="shared" si="3"/>
        <v>75.145566683245747</v>
      </c>
      <c r="L41" s="65">
        <f t="shared" si="4"/>
        <v>36.518846916879234</v>
      </c>
    </row>
    <row r="42" spans="2:12" x14ac:dyDescent="0.25">
      <c r="B42" s="66"/>
      <c r="C42" s="66"/>
      <c r="D42" s="66"/>
      <c r="E42" s="66" t="s">
        <v>97</v>
      </c>
      <c r="F42" s="66" t="s">
        <v>98</v>
      </c>
      <c r="G42" s="66">
        <v>8004.78</v>
      </c>
      <c r="H42" s="66">
        <v>16398</v>
      </c>
      <c r="I42" s="66">
        <v>16398</v>
      </c>
      <c r="J42" s="66">
        <v>5750.12</v>
      </c>
      <c r="K42" s="66">
        <f t="shared" si="3"/>
        <v>71.833579436286826</v>
      </c>
      <c r="L42" s="66">
        <f t="shared" si="4"/>
        <v>35.06598365654348</v>
      </c>
    </row>
    <row r="43" spans="2:12" x14ac:dyDescent="0.25">
      <c r="B43" s="66"/>
      <c r="C43" s="66"/>
      <c r="D43" s="66"/>
      <c r="E43" s="66" t="s">
        <v>99</v>
      </c>
      <c r="F43" s="66" t="s">
        <v>100</v>
      </c>
      <c r="G43" s="66">
        <v>13900</v>
      </c>
      <c r="H43" s="66">
        <v>32000</v>
      </c>
      <c r="I43" s="66">
        <v>32000</v>
      </c>
      <c r="J43" s="66">
        <v>12271.47</v>
      </c>
      <c r="K43" s="66">
        <f t="shared" si="3"/>
        <v>88.283956834532376</v>
      </c>
      <c r="L43" s="66">
        <f t="shared" si="4"/>
        <v>38.348343749999998</v>
      </c>
    </row>
    <row r="44" spans="2:12" x14ac:dyDescent="0.25">
      <c r="B44" s="66"/>
      <c r="C44" s="66"/>
      <c r="D44" s="66"/>
      <c r="E44" s="66" t="s">
        <v>101</v>
      </c>
      <c r="F44" s="66" t="s">
        <v>102</v>
      </c>
      <c r="G44" s="66">
        <v>2101.4</v>
      </c>
      <c r="H44" s="66">
        <v>1000</v>
      </c>
      <c r="I44" s="66">
        <v>1000</v>
      </c>
      <c r="J44" s="66">
        <v>17.989999999999998</v>
      </c>
      <c r="K44" s="66">
        <f t="shared" si="3"/>
        <v>0.85609593604263812</v>
      </c>
      <c r="L44" s="66">
        <f t="shared" si="4"/>
        <v>1.7989999999999997</v>
      </c>
    </row>
    <row r="45" spans="2:12" x14ac:dyDescent="0.25">
      <c r="B45" s="65"/>
      <c r="C45" s="65"/>
      <c r="D45" s="65" t="s">
        <v>103</v>
      </c>
      <c r="E45" s="65"/>
      <c r="F45" s="65" t="s">
        <v>104</v>
      </c>
      <c r="G45" s="65">
        <f>G46+G47+G48+G49+G50+G51+G52+G53+G54</f>
        <v>97969.010000000009</v>
      </c>
      <c r="H45" s="65">
        <f>H46+H47+H48+H49+H50+H51+H52+H53+H54</f>
        <v>154448</v>
      </c>
      <c r="I45" s="65">
        <f>I46+I47+I48+I49+I50+I51+I52+I53+I54</f>
        <v>154448</v>
      </c>
      <c r="J45" s="65">
        <f>J46+J47+J48+J49+J50+J51+J52+J53+J54</f>
        <v>93232.43</v>
      </c>
      <c r="K45" s="65">
        <f t="shared" si="3"/>
        <v>95.165226228171534</v>
      </c>
      <c r="L45" s="65">
        <f t="shared" si="4"/>
        <v>60.36493188646017</v>
      </c>
    </row>
    <row r="46" spans="2:12" x14ac:dyDescent="0.25">
      <c r="B46" s="66"/>
      <c r="C46" s="66"/>
      <c r="D46" s="66"/>
      <c r="E46" s="66" t="s">
        <v>105</v>
      </c>
      <c r="F46" s="66" t="s">
        <v>106</v>
      </c>
      <c r="G46" s="66">
        <v>10700.01</v>
      </c>
      <c r="H46" s="66">
        <v>21000</v>
      </c>
      <c r="I46" s="66">
        <v>21000</v>
      </c>
      <c r="J46" s="66">
        <v>8850.8799999999992</v>
      </c>
      <c r="K46" s="66">
        <f t="shared" si="3"/>
        <v>82.718427365955719</v>
      </c>
      <c r="L46" s="66">
        <f t="shared" si="4"/>
        <v>42.147047619047612</v>
      </c>
    </row>
    <row r="47" spans="2:12" x14ac:dyDescent="0.25">
      <c r="B47" s="66"/>
      <c r="C47" s="66"/>
      <c r="D47" s="66"/>
      <c r="E47" s="66" t="s">
        <v>107</v>
      </c>
      <c r="F47" s="66" t="s">
        <v>108</v>
      </c>
      <c r="G47" s="66">
        <v>4600</v>
      </c>
      <c r="H47" s="66">
        <v>7000</v>
      </c>
      <c r="I47" s="66">
        <v>7000</v>
      </c>
      <c r="J47" s="66">
        <v>530</v>
      </c>
      <c r="K47" s="66">
        <f t="shared" si="3"/>
        <v>11.521739130434783</v>
      </c>
      <c r="L47" s="66">
        <f t="shared" si="4"/>
        <v>7.5714285714285712</v>
      </c>
    </row>
    <row r="48" spans="2:12" x14ac:dyDescent="0.25">
      <c r="B48" s="66"/>
      <c r="C48" s="66"/>
      <c r="D48" s="66"/>
      <c r="E48" s="66" t="s">
        <v>109</v>
      </c>
      <c r="F48" s="66" t="s">
        <v>110</v>
      </c>
      <c r="G48" s="66">
        <v>680</v>
      </c>
      <c r="H48" s="66">
        <v>1000</v>
      </c>
      <c r="I48" s="66">
        <v>1000</v>
      </c>
      <c r="J48" s="66">
        <v>1288.81</v>
      </c>
      <c r="K48" s="66">
        <f t="shared" si="3"/>
        <v>189.53088235294118</v>
      </c>
      <c r="L48" s="66">
        <f t="shared" si="4"/>
        <v>128.881</v>
      </c>
    </row>
    <row r="49" spans="2:12" x14ac:dyDescent="0.25">
      <c r="B49" s="66"/>
      <c r="C49" s="66"/>
      <c r="D49" s="66"/>
      <c r="E49" s="66" t="s">
        <v>111</v>
      </c>
      <c r="F49" s="66" t="s">
        <v>112</v>
      </c>
      <c r="G49" s="66">
        <v>3029.99</v>
      </c>
      <c r="H49" s="66">
        <v>6000</v>
      </c>
      <c r="I49" s="66">
        <v>6000</v>
      </c>
      <c r="J49" s="66">
        <v>2509.9899999999998</v>
      </c>
      <c r="K49" s="66">
        <f t="shared" si="3"/>
        <v>82.838227188868601</v>
      </c>
      <c r="L49" s="66">
        <f t="shared" si="4"/>
        <v>41.833166666666664</v>
      </c>
    </row>
    <row r="50" spans="2:12" x14ac:dyDescent="0.25">
      <c r="B50" s="66"/>
      <c r="C50" s="66"/>
      <c r="D50" s="66"/>
      <c r="E50" s="66" t="s">
        <v>113</v>
      </c>
      <c r="F50" s="66" t="s">
        <v>114</v>
      </c>
      <c r="G50" s="66">
        <v>2480</v>
      </c>
      <c r="H50" s="66">
        <v>5000</v>
      </c>
      <c r="I50" s="66">
        <v>5000</v>
      </c>
      <c r="J50" s="66">
        <v>1942.54</v>
      </c>
      <c r="K50" s="66">
        <f t="shared" si="3"/>
        <v>78.328225806451613</v>
      </c>
      <c r="L50" s="66">
        <f t="shared" si="4"/>
        <v>38.8508</v>
      </c>
    </row>
    <row r="51" spans="2:12" x14ac:dyDescent="0.25">
      <c r="B51" s="66"/>
      <c r="C51" s="66"/>
      <c r="D51" s="66"/>
      <c r="E51" s="66" t="s">
        <v>115</v>
      </c>
      <c r="F51" s="66" t="s">
        <v>116</v>
      </c>
      <c r="G51" s="66">
        <v>1720</v>
      </c>
      <c r="H51" s="66">
        <v>2948</v>
      </c>
      <c r="I51" s="66">
        <v>2948</v>
      </c>
      <c r="J51" s="66">
        <v>95</v>
      </c>
      <c r="K51" s="66">
        <f t="shared" si="3"/>
        <v>5.5232558139534884</v>
      </c>
      <c r="L51" s="66">
        <f t="shared" si="4"/>
        <v>3.2225237449118045</v>
      </c>
    </row>
    <row r="52" spans="2:12" x14ac:dyDescent="0.25">
      <c r="B52" s="66"/>
      <c r="C52" s="66"/>
      <c r="D52" s="66"/>
      <c r="E52" s="66" t="s">
        <v>117</v>
      </c>
      <c r="F52" s="66" t="s">
        <v>118</v>
      </c>
      <c r="G52" s="66">
        <v>55650.01</v>
      </c>
      <c r="H52" s="66">
        <v>66000</v>
      </c>
      <c r="I52" s="66">
        <v>66000</v>
      </c>
      <c r="J52" s="66">
        <v>54689.18</v>
      </c>
      <c r="K52" s="66">
        <f t="shared" si="3"/>
        <v>98.273441460298031</v>
      </c>
      <c r="L52" s="66">
        <f t="shared" si="4"/>
        <v>82.862393939393939</v>
      </c>
    </row>
    <row r="53" spans="2:12" x14ac:dyDescent="0.25">
      <c r="B53" s="66"/>
      <c r="C53" s="66"/>
      <c r="D53" s="66"/>
      <c r="E53" s="66" t="s">
        <v>119</v>
      </c>
      <c r="F53" s="66" t="s">
        <v>120</v>
      </c>
      <c r="G53" s="66">
        <v>270</v>
      </c>
      <c r="H53" s="66">
        <v>500</v>
      </c>
      <c r="I53" s="66">
        <v>500</v>
      </c>
      <c r="J53" s="66">
        <v>264.98</v>
      </c>
      <c r="K53" s="66">
        <f t="shared" si="3"/>
        <v>98.140740740740739</v>
      </c>
      <c r="L53" s="66">
        <f t="shared" si="4"/>
        <v>52.996000000000002</v>
      </c>
    </row>
    <row r="54" spans="2:12" x14ac:dyDescent="0.25">
      <c r="B54" s="66"/>
      <c r="C54" s="66"/>
      <c r="D54" s="66"/>
      <c r="E54" s="66" t="s">
        <v>121</v>
      </c>
      <c r="F54" s="66" t="s">
        <v>122</v>
      </c>
      <c r="G54" s="66">
        <v>18839</v>
      </c>
      <c r="H54" s="66">
        <v>45000</v>
      </c>
      <c r="I54" s="66">
        <v>45000</v>
      </c>
      <c r="J54" s="66">
        <v>23061.05</v>
      </c>
      <c r="K54" s="66">
        <f t="shared" si="3"/>
        <v>122.41122140240989</v>
      </c>
      <c r="L54" s="66">
        <f t="shared" si="4"/>
        <v>51.24677777777778</v>
      </c>
    </row>
    <row r="55" spans="2:12" x14ac:dyDescent="0.25">
      <c r="B55" s="65"/>
      <c r="C55" s="65"/>
      <c r="D55" s="65" t="s">
        <v>123</v>
      </c>
      <c r="E55" s="65"/>
      <c r="F55" s="65" t="s">
        <v>124</v>
      </c>
      <c r="G55" s="65">
        <f>G56</f>
        <v>600</v>
      </c>
      <c r="H55" s="65">
        <f>H56</f>
        <v>1062</v>
      </c>
      <c r="I55" s="65">
        <f>I56</f>
        <v>1062</v>
      </c>
      <c r="J55" s="65">
        <f>J56</f>
        <v>357.62</v>
      </c>
      <c r="K55" s="65">
        <f t="shared" si="3"/>
        <v>59.603333333333332</v>
      </c>
      <c r="L55" s="65">
        <f t="shared" si="4"/>
        <v>33.674199623352166</v>
      </c>
    </row>
    <row r="56" spans="2:12" x14ac:dyDescent="0.25">
      <c r="B56" s="66"/>
      <c r="C56" s="66"/>
      <c r="D56" s="66"/>
      <c r="E56" s="66" t="s">
        <v>125</v>
      </c>
      <c r="F56" s="66" t="s">
        <v>126</v>
      </c>
      <c r="G56" s="66">
        <v>600</v>
      </c>
      <c r="H56" s="66">
        <v>1062</v>
      </c>
      <c r="I56" s="66">
        <v>1062</v>
      </c>
      <c r="J56" s="66">
        <v>357.62</v>
      </c>
      <c r="K56" s="66">
        <f t="shared" si="3"/>
        <v>59.603333333333332</v>
      </c>
      <c r="L56" s="66">
        <f t="shared" si="4"/>
        <v>33.674199623352166</v>
      </c>
    </row>
    <row r="57" spans="2:12" x14ac:dyDescent="0.25">
      <c r="B57" s="65"/>
      <c r="C57" s="65"/>
      <c r="D57" s="65" t="s">
        <v>127</v>
      </c>
      <c r="E57" s="65"/>
      <c r="F57" s="65" t="s">
        <v>128</v>
      </c>
      <c r="G57" s="65">
        <f>G58+G59+G60+G61</f>
        <v>3086.62</v>
      </c>
      <c r="H57" s="65">
        <f>H58+H59+H60+H61</f>
        <v>7390</v>
      </c>
      <c r="I57" s="65">
        <f>I58+I59+I60+I61</f>
        <v>7390</v>
      </c>
      <c r="J57" s="65">
        <f>J58+J59+J60+J61</f>
        <v>2040.9</v>
      </c>
      <c r="K57" s="65">
        <f t="shared" si="3"/>
        <v>66.120870077949348</v>
      </c>
      <c r="L57" s="65">
        <f t="shared" si="4"/>
        <v>27.617050067658997</v>
      </c>
    </row>
    <row r="58" spans="2:12" x14ac:dyDescent="0.25">
      <c r="B58" s="66"/>
      <c r="C58" s="66"/>
      <c r="D58" s="66"/>
      <c r="E58" s="66" t="s">
        <v>129</v>
      </c>
      <c r="F58" s="66" t="s">
        <v>130</v>
      </c>
      <c r="G58" s="66">
        <v>432.19</v>
      </c>
      <c r="H58" s="66">
        <v>796</v>
      </c>
      <c r="I58" s="66">
        <v>796</v>
      </c>
      <c r="J58" s="66">
        <v>648.33000000000004</v>
      </c>
      <c r="K58" s="66">
        <f t="shared" si="3"/>
        <v>150.01041208727645</v>
      </c>
      <c r="L58" s="66">
        <f t="shared" si="4"/>
        <v>81.448492462311563</v>
      </c>
    </row>
    <row r="59" spans="2:12" x14ac:dyDescent="0.25">
      <c r="B59" s="66"/>
      <c r="C59" s="66"/>
      <c r="D59" s="66"/>
      <c r="E59" s="66" t="s">
        <v>131</v>
      </c>
      <c r="F59" s="66" t="s">
        <v>132</v>
      </c>
      <c r="G59" s="66">
        <v>180</v>
      </c>
      <c r="H59" s="66">
        <v>398</v>
      </c>
      <c r="I59" s="66">
        <v>398</v>
      </c>
      <c r="J59" s="66">
        <v>247.87</v>
      </c>
      <c r="K59" s="66">
        <f t="shared" si="3"/>
        <v>137.70555555555555</v>
      </c>
      <c r="L59" s="66">
        <f t="shared" si="4"/>
        <v>62.278894472361806</v>
      </c>
    </row>
    <row r="60" spans="2:12" x14ac:dyDescent="0.25">
      <c r="B60" s="66"/>
      <c r="C60" s="66"/>
      <c r="D60" s="66"/>
      <c r="E60" s="66" t="s">
        <v>133</v>
      </c>
      <c r="F60" s="66" t="s">
        <v>134</v>
      </c>
      <c r="G60" s="66">
        <v>824.43</v>
      </c>
      <c r="H60" s="66">
        <v>1858</v>
      </c>
      <c r="I60" s="66">
        <v>1858</v>
      </c>
      <c r="J60" s="66">
        <v>980</v>
      </c>
      <c r="K60" s="66">
        <f t="shared" si="3"/>
        <v>118.87000715645962</v>
      </c>
      <c r="L60" s="66">
        <f t="shared" si="4"/>
        <v>52.744886975242196</v>
      </c>
    </row>
    <row r="61" spans="2:12" x14ac:dyDescent="0.25">
      <c r="B61" s="66"/>
      <c r="C61" s="66"/>
      <c r="D61" s="66"/>
      <c r="E61" s="66" t="s">
        <v>135</v>
      </c>
      <c r="F61" s="66" t="s">
        <v>128</v>
      </c>
      <c r="G61" s="66">
        <v>1650</v>
      </c>
      <c r="H61" s="66">
        <v>4338</v>
      </c>
      <c r="I61" s="66">
        <v>4338</v>
      </c>
      <c r="J61" s="66">
        <v>164.7</v>
      </c>
      <c r="K61" s="66">
        <f t="shared" si="3"/>
        <v>9.9818181818181824</v>
      </c>
      <c r="L61" s="66">
        <f t="shared" si="4"/>
        <v>3.796680497925311</v>
      </c>
    </row>
    <row r="62" spans="2:12" x14ac:dyDescent="0.25">
      <c r="B62" s="65"/>
      <c r="C62" s="65" t="s">
        <v>136</v>
      </c>
      <c r="D62" s="65"/>
      <c r="E62" s="65"/>
      <c r="F62" s="65" t="s">
        <v>137</v>
      </c>
      <c r="G62" s="65">
        <f>G63+G65</f>
        <v>821.93000000000006</v>
      </c>
      <c r="H62" s="65">
        <f>H63+H65</f>
        <v>26695</v>
      </c>
      <c r="I62" s="65">
        <f>I63+I65</f>
        <v>26695</v>
      </c>
      <c r="J62" s="65">
        <f>J63+J65</f>
        <v>13306.98</v>
      </c>
      <c r="K62" s="65">
        <f t="shared" si="3"/>
        <v>1618.9918849537064</v>
      </c>
      <c r="L62" s="65">
        <f t="shared" si="4"/>
        <v>49.848211275519759</v>
      </c>
    </row>
    <row r="63" spans="2:12" x14ac:dyDescent="0.25">
      <c r="B63" s="65"/>
      <c r="C63" s="65"/>
      <c r="D63" s="65" t="s">
        <v>138</v>
      </c>
      <c r="E63" s="65"/>
      <c r="F63" s="65" t="s">
        <v>139</v>
      </c>
      <c r="G63" s="65">
        <f>G64</f>
        <v>386.93</v>
      </c>
      <c r="H63" s="65">
        <f>H64</f>
        <v>584</v>
      </c>
      <c r="I63" s="65">
        <f>I64</f>
        <v>584</v>
      </c>
      <c r="J63" s="65">
        <f>J64</f>
        <v>300.75</v>
      </c>
      <c r="K63" s="65">
        <f t="shared" si="3"/>
        <v>77.727237484816371</v>
      </c>
      <c r="L63" s="65">
        <f t="shared" si="4"/>
        <v>51.498287671232873</v>
      </c>
    </row>
    <row r="64" spans="2:12" x14ac:dyDescent="0.25">
      <c r="B64" s="66"/>
      <c r="C64" s="66"/>
      <c r="D64" s="66"/>
      <c r="E64" s="66" t="s">
        <v>140</v>
      </c>
      <c r="F64" s="66" t="s">
        <v>141</v>
      </c>
      <c r="G64" s="66">
        <v>386.93</v>
      </c>
      <c r="H64" s="66">
        <v>584</v>
      </c>
      <c r="I64" s="66">
        <v>584</v>
      </c>
      <c r="J64" s="66">
        <v>300.75</v>
      </c>
      <c r="K64" s="66">
        <f t="shared" si="3"/>
        <v>77.727237484816371</v>
      </c>
      <c r="L64" s="66">
        <f t="shared" si="4"/>
        <v>51.498287671232873</v>
      </c>
    </row>
    <row r="65" spans="2:12" x14ac:dyDescent="0.25">
      <c r="B65" s="65"/>
      <c r="C65" s="65"/>
      <c r="D65" s="65" t="s">
        <v>142</v>
      </c>
      <c r="E65" s="65"/>
      <c r="F65" s="65" t="s">
        <v>143</v>
      </c>
      <c r="G65" s="65">
        <f>G66+G67</f>
        <v>435</v>
      </c>
      <c r="H65" s="65">
        <f>H66+H67</f>
        <v>26111</v>
      </c>
      <c r="I65" s="65">
        <f>I66+I67</f>
        <v>26111</v>
      </c>
      <c r="J65" s="65">
        <f>J66+J67</f>
        <v>13006.23</v>
      </c>
      <c r="K65" s="65">
        <f t="shared" si="3"/>
        <v>2989.937931034483</v>
      </c>
      <c r="L65" s="65">
        <f t="shared" si="4"/>
        <v>49.811305580023742</v>
      </c>
    </row>
    <row r="66" spans="2:12" x14ac:dyDescent="0.25">
      <c r="B66" s="66"/>
      <c r="C66" s="66"/>
      <c r="D66" s="66"/>
      <c r="E66" s="66" t="s">
        <v>144</v>
      </c>
      <c r="F66" s="66" t="s">
        <v>145</v>
      </c>
      <c r="G66" s="66">
        <v>435</v>
      </c>
      <c r="H66" s="66">
        <v>611</v>
      </c>
      <c r="I66" s="66">
        <v>611</v>
      </c>
      <c r="J66" s="66">
        <v>533.92999999999995</v>
      </c>
      <c r="K66" s="66">
        <f t="shared" si="3"/>
        <v>122.74252873563216</v>
      </c>
      <c r="L66" s="66">
        <f t="shared" si="4"/>
        <v>87.386252045826495</v>
      </c>
    </row>
    <row r="67" spans="2:12" x14ac:dyDescent="0.25">
      <c r="B67" s="66"/>
      <c r="C67" s="66"/>
      <c r="D67" s="66"/>
      <c r="E67" s="66" t="s">
        <v>146</v>
      </c>
      <c r="F67" s="66" t="s">
        <v>147</v>
      </c>
      <c r="G67" s="66">
        <v>0</v>
      </c>
      <c r="H67" s="66">
        <v>25500</v>
      </c>
      <c r="I67" s="66">
        <v>25500</v>
      </c>
      <c r="J67" s="66">
        <v>12472.3</v>
      </c>
      <c r="K67" s="66" t="e">
        <f t="shared" si="3"/>
        <v>#DIV/0!</v>
      </c>
      <c r="L67" s="66">
        <f t="shared" si="4"/>
        <v>48.910980392156866</v>
      </c>
    </row>
    <row r="68" spans="2:12" x14ac:dyDescent="0.25">
      <c r="B68" s="65" t="s">
        <v>148</v>
      </c>
      <c r="C68" s="65"/>
      <c r="D68" s="65"/>
      <c r="E68" s="65"/>
      <c r="F68" s="65" t="s">
        <v>149</v>
      </c>
      <c r="G68" s="65">
        <f t="shared" ref="G68:J70" si="5">G69</f>
        <v>2120.17</v>
      </c>
      <c r="H68" s="65">
        <f t="shared" si="5"/>
        <v>4500</v>
      </c>
      <c r="I68" s="65">
        <f t="shared" si="5"/>
        <v>4500</v>
      </c>
      <c r="J68" s="65">
        <f t="shared" si="5"/>
        <v>2206.35</v>
      </c>
      <c r="K68" s="65">
        <f t="shared" si="3"/>
        <v>104.0647683912139</v>
      </c>
      <c r="L68" s="65">
        <f t="shared" si="4"/>
        <v>49.03</v>
      </c>
    </row>
    <row r="69" spans="2:12" x14ac:dyDescent="0.25">
      <c r="B69" s="65"/>
      <c r="C69" s="65" t="s">
        <v>150</v>
      </c>
      <c r="D69" s="65"/>
      <c r="E69" s="65"/>
      <c r="F69" s="65" t="s">
        <v>151</v>
      </c>
      <c r="G69" s="65">
        <f t="shared" si="5"/>
        <v>2120.17</v>
      </c>
      <c r="H69" s="65">
        <f t="shared" si="5"/>
        <v>4500</v>
      </c>
      <c r="I69" s="65">
        <f t="shared" si="5"/>
        <v>4500</v>
      </c>
      <c r="J69" s="65">
        <f t="shared" si="5"/>
        <v>2206.35</v>
      </c>
      <c r="K69" s="65">
        <f t="shared" si="3"/>
        <v>104.0647683912139</v>
      </c>
      <c r="L69" s="65">
        <f t="shared" si="4"/>
        <v>49.03</v>
      </c>
    </row>
    <row r="70" spans="2:12" x14ac:dyDescent="0.25">
      <c r="B70" s="65"/>
      <c r="C70" s="65"/>
      <c r="D70" s="65" t="s">
        <v>152</v>
      </c>
      <c r="E70" s="65"/>
      <c r="F70" s="65" t="s">
        <v>153</v>
      </c>
      <c r="G70" s="65">
        <f t="shared" si="5"/>
        <v>2120.17</v>
      </c>
      <c r="H70" s="65">
        <f t="shared" si="5"/>
        <v>4500</v>
      </c>
      <c r="I70" s="65">
        <f t="shared" si="5"/>
        <v>4500</v>
      </c>
      <c r="J70" s="65">
        <f t="shared" si="5"/>
        <v>2206.35</v>
      </c>
      <c r="K70" s="65">
        <f t="shared" si="3"/>
        <v>104.0647683912139</v>
      </c>
      <c r="L70" s="65">
        <f t="shared" si="4"/>
        <v>49.03</v>
      </c>
    </row>
    <row r="71" spans="2:12" x14ac:dyDescent="0.25">
      <c r="B71" s="66"/>
      <c r="C71" s="66"/>
      <c r="D71" s="66"/>
      <c r="E71" s="66" t="s">
        <v>154</v>
      </c>
      <c r="F71" s="66" t="s">
        <v>155</v>
      </c>
      <c r="G71" s="66">
        <v>2120.17</v>
      </c>
      <c r="H71" s="66">
        <v>4500</v>
      </c>
      <c r="I71" s="66">
        <v>4500</v>
      </c>
      <c r="J71" s="66">
        <v>2206.35</v>
      </c>
      <c r="K71" s="66">
        <f t="shared" si="3"/>
        <v>104.0647683912139</v>
      </c>
      <c r="L71" s="66">
        <f t="shared" si="4"/>
        <v>49.03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3:F23"/>
    <mergeCell ref="B24:F24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B2" sqref="B2:H1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9" t="s">
        <v>16</v>
      </c>
      <c r="C2" s="99"/>
      <c r="D2" s="99"/>
      <c r="E2" s="99"/>
      <c r="F2" s="99"/>
      <c r="G2" s="99"/>
      <c r="H2" s="99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820085.36</v>
      </c>
      <c r="D6" s="71">
        <f>D7+D9</f>
        <v>1973593</v>
      </c>
      <c r="E6" s="71">
        <f>E7+E9</f>
        <v>1973593</v>
      </c>
      <c r="F6" s="71">
        <f>F7+F9+F11</f>
        <v>1104633.8700000001</v>
      </c>
      <c r="G6" s="72">
        <f t="shared" ref="G6:G19" si="0">(F6*100)/C6</f>
        <v>134.69742588747104</v>
      </c>
      <c r="H6" s="72">
        <f t="shared" ref="H6:H19" si="1">(F6*100)/E6</f>
        <v>55.97070267273952</v>
      </c>
    </row>
    <row r="7" spans="1:8" x14ac:dyDescent="0.25">
      <c r="A7"/>
      <c r="B7" s="8" t="s">
        <v>156</v>
      </c>
      <c r="C7" s="71">
        <f>C8</f>
        <v>820080.58</v>
      </c>
      <c r="D7" s="71">
        <f>D8</f>
        <v>1973195</v>
      </c>
      <c r="E7" s="71">
        <f>E8</f>
        <v>1973195</v>
      </c>
      <c r="F7" s="71">
        <f>F8</f>
        <v>1104206.79</v>
      </c>
      <c r="G7" s="72">
        <f t="shared" si="0"/>
        <v>134.64613318852156</v>
      </c>
      <c r="H7" s="72">
        <f t="shared" si="1"/>
        <v>55.960348064940362</v>
      </c>
    </row>
    <row r="8" spans="1:8" x14ac:dyDescent="0.25">
      <c r="A8"/>
      <c r="B8" s="16" t="s">
        <v>157</v>
      </c>
      <c r="C8" s="73">
        <f>820085.36-C10</f>
        <v>820080.58</v>
      </c>
      <c r="D8" s="73">
        <v>1973195</v>
      </c>
      <c r="E8" s="73">
        <v>1973195</v>
      </c>
      <c r="F8" s="74">
        <v>1104206.79</v>
      </c>
      <c r="G8" s="70">
        <f t="shared" si="0"/>
        <v>134.64613318852156</v>
      </c>
      <c r="H8" s="70">
        <f t="shared" si="1"/>
        <v>55.960348064940362</v>
      </c>
    </row>
    <row r="9" spans="1:8" x14ac:dyDescent="0.25">
      <c r="A9"/>
      <c r="B9" s="8" t="s">
        <v>158</v>
      </c>
      <c r="C9" s="71">
        <f>C10</f>
        <v>4.78</v>
      </c>
      <c r="D9" s="71">
        <f>D10</f>
        <v>398</v>
      </c>
      <c r="E9" s="71">
        <f>E10</f>
        <v>398</v>
      </c>
      <c r="F9" s="71">
        <f>F10</f>
        <v>98.07</v>
      </c>
      <c r="G9" s="72">
        <f t="shared" si="0"/>
        <v>2051.6736401673638</v>
      </c>
      <c r="H9" s="72">
        <f t="shared" si="1"/>
        <v>24.640703517587941</v>
      </c>
    </row>
    <row r="10" spans="1:8" x14ac:dyDescent="0.25">
      <c r="A10"/>
      <c r="B10" s="16" t="s">
        <v>159</v>
      </c>
      <c r="C10" s="73">
        <v>4.78</v>
      </c>
      <c r="D10" s="73">
        <v>398</v>
      </c>
      <c r="E10" s="73">
        <v>398</v>
      </c>
      <c r="F10" s="74">
        <v>98.07</v>
      </c>
      <c r="G10" s="70">
        <f t="shared" si="0"/>
        <v>2051.6736401673638</v>
      </c>
      <c r="H10" s="70">
        <f t="shared" si="1"/>
        <v>24.640703517587941</v>
      </c>
    </row>
    <row r="11" spans="1:8" x14ac:dyDescent="0.25">
      <c r="A11"/>
      <c r="B11" s="8" t="s">
        <v>160</v>
      </c>
      <c r="C11" s="75">
        <f>C12</f>
        <v>0</v>
      </c>
      <c r="D11" s="75">
        <f>D12</f>
        <v>0</v>
      </c>
      <c r="E11" s="75">
        <f>E12</f>
        <v>0</v>
      </c>
      <c r="F11" s="75">
        <f>F12</f>
        <v>329.01</v>
      </c>
      <c r="G11" s="72" t="e">
        <f t="shared" ref="G11:G12" si="2">(F11*100)/C11</f>
        <v>#DIV/0!</v>
      </c>
      <c r="H11" s="72" t="e">
        <f t="shared" ref="H11:H12" si="3">(F11*100)/E11</f>
        <v>#DIV/0!</v>
      </c>
    </row>
    <row r="12" spans="1:8" x14ac:dyDescent="0.25">
      <c r="A12"/>
      <c r="B12" s="16" t="s">
        <v>161</v>
      </c>
      <c r="C12" s="73">
        <v>0</v>
      </c>
      <c r="D12" s="73">
        <v>0</v>
      </c>
      <c r="E12" s="76">
        <v>0</v>
      </c>
      <c r="F12" s="74">
        <v>329.01</v>
      </c>
      <c r="G12" s="70" t="e">
        <f t="shared" si="2"/>
        <v>#DIV/0!</v>
      </c>
      <c r="H12" s="70" t="e">
        <f t="shared" si="3"/>
        <v>#DIV/0!</v>
      </c>
    </row>
    <row r="13" spans="1:8" x14ac:dyDescent="0.25">
      <c r="B13" s="8" t="s">
        <v>32</v>
      </c>
      <c r="C13" s="75">
        <f>C14+C16+C18</f>
        <v>820085.36</v>
      </c>
      <c r="D13" s="75">
        <f>D14+D16+D18</f>
        <v>1973593</v>
      </c>
      <c r="E13" s="75">
        <f>E14+E16+E18</f>
        <v>1973593</v>
      </c>
      <c r="F13" s="75">
        <f>F14+F16+F18</f>
        <v>1104676.99</v>
      </c>
      <c r="G13" s="72">
        <f t="shared" si="0"/>
        <v>134.70268387671254</v>
      </c>
      <c r="H13" s="72">
        <f t="shared" si="1"/>
        <v>55.972887520375274</v>
      </c>
    </row>
    <row r="14" spans="1:8" x14ac:dyDescent="0.25">
      <c r="A14"/>
      <c r="B14" s="8" t="s">
        <v>156</v>
      </c>
      <c r="C14" s="75">
        <f>C15</f>
        <v>820080.58</v>
      </c>
      <c r="D14" s="75">
        <f>D15</f>
        <v>1973195</v>
      </c>
      <c r="E14" s="75">
        <f>E15</f>
        <v>1973195</v>
      </c>
      <c r="F14" s="75">
        <f>F15</f>
        <v>1104206.79</v>
      </c>
      <c r="G14" s="72">
        <f t="shared" si="0"/>
        <v>134.64613318852156</v>
      </c>
      <c r="H14" s="72">
        <f t="shared" si="1"/>
        <v>55.960348064940362</v>
      </c>
    </row>
    <row r="15" spans="1:8" x14ac:dyDescent="0.25">
      <c r="A15"/>
      <c r="B15" s="16" t="s">
        <v>157</v>
      </c>
      <c r="C15" s="73">
        <f>820085.36-4.78</f>
        <v>820080.58</v>
      </c>
      <c r="D15" s="73">
        <v>1973195</v>
      </c>
      <c r="E15" s="76">
        <v>1973195</v>
      </c>
      <c r="F15" s="74">
        <v>1104206.79</v>
      </c>
      <c r="G15" s="70">
        <f t="shared" si="0"/>
        <v>134.64613318852156</v>
      </c>
      <c r="H15" s="70">
        <f t="shared" si="1"/>
        <v>55.960348064940362</v>
      </c>
    </row>
    <row r="16" spans="1:8" x14ac:dyDescent="0.25">
      <c r="A16"/>
      <c r="B16" s="8" t="s">
        <v>158</v>
      </c>
      <c r="C16" s="75">
        <f>C17</f>
        <v>4.78</v>
      </c>
      <c r="D16" s="75">
        <f>D17</f>
        <v>398</v>
      </c>
      <c r="E16" s="75">
        <f>E17</f>
        <v>398</v>
      </c>
      <c r="F16" s="75">
        <f>F17</f>
        <v>141.19</v>
      </c>
      <c r="G16" s="72">
        <f t="shared" si="0"/>
        <v>2953.7656903765687</v>
      </c>
      <c r="H16" s="72">
        <f t="shared" si="1"/>
        <v>35.474874371859293</v>
      </c>
    </row>
    <row r="17" spans="1:8" x14ac:dyDescent="0.25">
      <c r="A17"/>
      <c r="B17" s="16" t="s">
        <v>159</v>
      </c>
      <c r="C17" s="73">
        <v>4.78</v>
      </c>
      <c r="D17" s="73">
        <v>398</v>
      </c>
      <c r="E17" s="76">
        <v>398</v>
      </c>
      <c r="F17" s="74">
        <v>141.19</v>
      </c>
      <c r="G17" s="70">
        <f t="shared" si="0"/>
        <v>2953.7656903765687</v>
      </c>
      <c r="H17" s="70">
        <f t="shared" si="1"/>
        <v>35.474874371859293</v>
      </c>
    </row>
    <row r="18" spans="1:8" x14ac:dyDescent="0.25">
      <c r="A18"/>
      <c r="B18" s="8" t="s">
        <v>160</v>
      </c>
      <c r="C18" s="75">
        <f>C19</f>
        <v>0</v>
      </c>
      <c r="D18" s="75">
        <f>D19</f>
        <v>0</v>
      </c>
      <c r="E18" s="75">
        <f>E19</f>
        <v>0</v>
      </c>
      <c r="F18" s="75">
        <f>F19</f>
        <v>329.01</v>
      </c>
      <c r="G18" s="72" t="e">
        <f t="shared" si="0"/>
        <v>#DIV/0!</v>
      </c>
      <c r="H18" s="72" t="e">
        <f t="shared" si="1"/>
        <v>#DIV/0!</v>
      </c>
    </row>
    <row r="19" spans="1:8" x14ac:dyDescent="0.25">
      <c r="A19"/>
      <c r="B19" s="16" t="s">
        <v>161</v>
      </c>
      <c r="C19" s="73">
        <v>0</v>
      </c>
      <c r="D19" s="73">
        <v>0</v>
      </c>
      <c r="E19" s="76">
        <v>0</v>
      </c>
      <c r="F19" s="74">
        <v>329.01</v>
      </c>
      <c r="G19" s="70" t="e">
        <f t="shared" si="0"/>
        <v>#DIV/0!</v>
      </c>
      <c r="H19" s="70" t="e">
        <f t="shared" si="1"/>
        <v>#DIV/0!</v>
      </c>
    </row>
    <row r="21" spans="1:8" x14ac:dyDescent="0.25">
      <c r="C21" s="9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17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820085.36</v>
      </c>
      <c r="D6" s="75">
        <f t="shared" si="0"/>
        <v>1973593</v>
      </c>
      <c r="E6" s="75">
        <f t="shared" si="0"/>
        <v>1973593</v>
      </c>
      <c r="F6" s="75">
        <f t="shared" si="0"/>
        <v>1104676.99</v>
      </c>
      <c r="G6" s="70">
        <f>(F6*100)/C6</f>
        <v>134.70268387671254</v>
      </c>
      <c r="H6" s="70">
        <f>(F6*100)/E6</f>
        <v>55.972887520375274</v>
      </c>
    </row>
    <row r="7" spans="2:8" x14ac:dyDescent="0.25">
      <c r="B7" s="8" t="s">
        <v>162</v>
      </c>
      <c r="C7" s="75">
        <f t="shared" si="0"/>
        <v>820085.36</v>
      </c>
      <c r="D7" s="75">
        <f t="shared" si="0"/>
        <v>1973593</v>
      </c>
      <c r="E7" s="75">
        <f t="shared" si="0"/>
        <v>1973593</v>
      </c>
      <c r="F7" s="75">
        <f t="shared" si="0"/>
        <v>1104676.99</v>
      </c>
      <c r="G7" s="70">
        <f>(F7*100)/C7</f>
        <v>134.70268387671254</v>
      </c>
      <c r="H7" s="70">
        <f>(F7*100)/E7</f>
        <v>55.972887520375274</v>
      </c>
    </row>
    <row r="8" spans="2:8" x14ac:dyDescent="0.25">
      <c r="B8" s="11" t="s">
        <v>163</v>
      </c>
      <c r="C8" s="73">
        <v>820085.36</v>
      </c>
      <c r="D8" s="73">
        <v>1973593</v>
      </c>
      <c r="E8" s="73">
        <v>1973593</v>
      </c>
      <c r="F8" s="74">
        <v>1104676.99</v>
      </c>
      <c r="G8" s="70">
        <f>(F8*100)/C8</f>
        <v>134.70268387671254</v>
      </c>
      <c r="H8" s="70">
        <f>(F8*100)/E8</f>
        <v>55.972887520375274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9" t="s">
        <v>4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9" t="s">
        <v>25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2" ht="15.75" customHeight="1" x14ac:dyDescent="0.25">
      <c r="B5" s="99" t="s">
        <v>18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3</v>
      </c>
      <c r="C7" s="122"/>
      <c r="D7" s="122"/>
      <c r="E7" s="122"/>
      <c r="F7" s="123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1">
        <v>1</v>
      </c>
      <c r="C8" s="122"/>
      <c r="D8" s="122"/>
      <c r="E8" s="122"/>
      <c r="F8" s="123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9" t="s">
        <v>19</v>
      </c>
      <c r="C2" s="99"/>
      <c r="D2" s="99"/>
      <c r="E2" s="99"/>
      <c r="F2" s="99"/>
      <c r="G2" s="99"/>
      <c r="H2" s="9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3"/>
  <sheetViews>
    <sheetView topLeftCell="A41" zoomScaleNormal="100" workbookViewId="0">
      <selection sqref="A1:F7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1" t="s">
        <v>34</v>
      </c>
      <c r="B2" s="42" t="s">
        <v>165</v>
      </c>
      <c r="C2" s="39"/>
    </row>
    <row r="3" spans="1:6" s="39" customFormat="1" ht="43.5" customHeight="1" x14ac:dyDescent="0.2">
      <c r="A3" s="43" t="s">
        <v>35</v>
      </c>
      <c r="B3" s="37" t="s">
        <v>166</v>
      </c>
    </row>
    <row r="4" spans="1:6" s="39" customFormat="1" x14ac:dyDescent="0.2">
      <c r="A4" s="43" t="s">
        <v>36</v>
      </c>
      <c r="B4" s="44" t="s">
        <v>167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168</v>
      </c>
      <c r="B7" s="46"/>
      <c r="C7" s="77">
        <f>C12</f>
        <v>1973195</v>
      </c>
      <c r="D7" s="77">
        <f>D12</f>
        <v>1973195</v>
      </c>
      <c r="E7" s="77">
        <f>E12</f>
        <v>1104206.79</v>
      </c>
      <c r="F7" s="77">
        <f>(E7*100)/D7</f>
        <v>55.960348064940362</v>
      </c>
    </row>
    <row r="8" spans="1:6" x14ac:dyDescent="0.2">
      <c r="A8" s="47" t="s">
        <v>68</v>
      </c>
      <c r="B8" s="46"/>
      <c r="C8" s="77">
        <f>C64</f>
        <v>398</v>
      </c>
      <c r="D8" s="77">
        <f>D64</f>
        <v>398</v>
      </c>
      <c r="E8" s="77">
        <f>E64</f>
        <v>141.19</v>
      </c>
      <c r="F8" s="77">
        <f>(E8*100)/D8</f>
        <v>35.474874371859293</v>
      </c>
    </row>
    <row r="9" spans="1:6" x14ac:dyDescent="0.2">
      <c r="A9" s="47" t="s">
        <v>169</v>
      </c>
      <c r="B9" s="46"/>
      <c r="C9" s="77">
        <f>C73</f>
        <v>0</v>
      </c>
      <c r="D9" s="77">
        <f>D73</f>
        <v>0</v>
      </c>
      <c r="E9" s="77">
        <f>E73</f>
        <v>329.01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170</v>
      </c>
      <c r="B11" s="47" t="s">
        <v>171</v>
      </c>
      <c r="C11" s="47" t="s">
        <v>43</v>
      </c>
      <c r="D11" s="47" t="s">
        <v>172</v>
      </c>
      <c r="E11" s="47" t="s">
        <v>173</v>
      </c>
      <c r="F11" s="47" t="s">
        <v>174</v>
      </c>
    </row>
    <row r="12" spans="1:6" x14ac:dyDescent="0.2">
      <c r="A12" s="48" t="s">
        <v>168</v>
      </c>
      <c r="B12" s="48" t="s">
        <v>175</v>
      </c>
      <c r="C12" s="78">
        <f>C13+C55</f>
        <v>1973195</v>
      </c>
      <c r="D12" s="78">
        <f>D13+D55</f>
        <v>1973195</v>
      </c>
      <c r="E12" s="78">
        <f>E13+E55</f>
        <v>1104206.79</v>
      </c>
      <c r="F12" s="79">
        <f>(E12*100)/D12</f>
        <v>55.960348064940362</v>
      </c>
    </row>
    <row r="13" spans="1:6" x14ac:dyDescent="0.2">
      <c r="A13" s="49" t="s">
        <v>66</v>
      </c>
      <c r="B13" s="50" t="s">
        <v>67</v>
      </c>
      <c r="C13" s="80">
        <f>C14+C23+C49</f>
        <v>1968695</v>
      </c>
      <c r="D13" s="80">
        <f>D14+D23+D49</f>
        <v>1968695</v>
      </c>
      <c r="E13" s="80">
        <f>E14+E23+E49</f>
        <v>1102000.44</v>
      </c>
      <c r="F13" s="81">
        <f>(E13*100)/D13</f>
        <v>55.976189303066242</v>
      </c>
    </row>
    <row r="14" spans="1:6" x14ac:dyDescent="0.2">
      <c r="A14" s="51" t="s">
        <v>68</v>
      </c>
      <c r="B14" s="52" t="s">
        <v>69</v>
      </c>
      <c r="C14" s="82">
        <f>C15+C18+C20</f>
        <v>1699000</v>
      </c>
      <c r="D14" s="82">
        <f>D15+D18+D20</f>
        <v>1699000</v>
      </c>
      <c r="E14" s="82">
        <f>E15+E18+E20</f>
        <v>962334.58</v>
      </c>
      <c r="F14" s="81">
        <f>(E14*100)/D14</f>
        <v>56.641234844025895</v>
      </c>
    </row>
    <row r="15" spans="1:6" x14ac:dyDescent="0.2">
      <c r="A15" s="53" t="s">
        <v>70</v>
      </c>
      <c r="B15" s="54" t="s">
        <v>71</v>
      </c>
      <c r="C15" s="83">
        <f>C16+C17</f>
        <v>1396061</v>
      </c>
      <c r="D15" s="83">
        <f>D16+D17</f>
        <v>1396061</v>
      </c>
      <c r="E15" s="83">
        <f>E16+E17</f>
        <v>772862.24</v>
      </c>
      <c r="F15" s="83">
        <f>(E15*100)/D15</f>
        <v>55.36020560706158</v>
      </c>
    </row>
    <row r="16" spans="1:6" x14ac:dyDescent="0.2">
      <c r="A16" s="55" t="s">
        <v>72</v>
      </c>
      <c r="B16" s="56" t="s">
        <v>73</v>
      </c>
      <c r="C16" s="84">
        <v>1390061</v>
      </c>
      <c r="D16" s="84">
        <v>1390061</v>
      </c>
      <c r="E16" s="84">
        <v>769292.13</v>
      </c>
      <c r="F16" s="84"/>
    </row>
    <row r="17" spans="1:6" x14ac:dyDescent="0.2">
      <c r="A17" s="55" t="s">
        <v>74</v>
      </c>
      <c r="B17" s="56" t="s">
        <v>75</v>
      </c>
      <c r="C17" s="84">
        <v>6000</v>
      </c>
      <c r="D17" s="84">
        <v>6000</v>
      </c>
      <c r="E17" s="84">
        <v>3570.11</v>
      </c>
      <c r="F17" s="84"/>
    </row>
    <row r="18" spans="1:6" x14ac:dyDescent="0.2">
      <c r="A18" s="53" t="s">
        <v>76</v>
      </c>
      <c r="B18" s="54" t="s">
        <v>77</v>
      </c>
      <c r="C18" s="83">
        <f>C19</f>
        <v>31000</v>
      </c>
      <c r="D18" s="83">
        <f>D19</f>
        <v>31000</v>
      </c>
      <c r="E18" s="83">
        <f>E19</f>
        <v>19754.61</v>
      </c>
      <c r="F18" s="83">
        <f>(E18*100)/D18</f>
        <v>63.724548387096775</v>
      </c>
    </row>
    <row r="19" spans="1:6" x14ac:dyDescent="0.2">
      <c r="A19" s="55" t="s">
        <v>78</v>
      </c>
      <c r="B19" s="56" t="s">
        <v>77</v>
      </c>
      <c r="C19" s="84">
        <v>31000</v>
      </c>
      <c r="D19" s="84">
        <v>31000</v>
      </c>
      <c r="E19" s="84">
        <v>19754.61</v>
      </c>
      <c r="F19" s="84"/>
    </row>
    <row r="20" spans="1:6" x14ac:dyDescent="0.2">
      <c r="A20" s="53" t="s">
        <v>79</v>
      </c>
      <c r="B20" s="54" t="s">
        <v>80</v>
      </c>
      <c r="C20" s="83">
        <f>C21+C22</f>
        <v>271939</v>
      </c>
      <c r="D20" s="83">
        <f>D21+D22</f>
        <v>271939</v>
      </c>
      <c r="E20" s="83">
        <f>E21+E22</f>
        <v>169717.73</v>
      </c>
      <c r="F20" s="83">
        <f>(E20*100)/D20</f>
        <v>62.410220674489501</v>
      </c>
    </row>
    <row r="21" spans="1:6" x14ac:dyDescent="0.2">
      <c r="A21" s="55" t="s">
        <v>81</v>
      </c>
      <c r="B21" s="56" t="s">
        <v>82</v>
      </c>
      <c r="C21" s="84">
        <v>42589</v>
      </c>
      <c r="D21" s="84">
        <v>42589</v>
      </c>
      <c r="E21" s="84">
        <v>42195.519999999997</v>
      </c>
      <c r="F21" s="84"/>
    </row>
    <row r="22" spans="1:6" x14ac:dyDescent="0.2">
      <c r="A22" s="55" t="s">
        <v>83</v>
      </c>
      <c r="B22" s="56" t="s">
        <v>84</v>
      </c>
      <c r="C22" s="84">
        <v>229350</v>
      </c>
      <c r="D22" s="84">
        <v>229350</v>
      </c>
      <c r="E22" s="84">
        <v>127522.21</v>
      </c>
      <c r="F22" s="84"/>
    </row>
    <row r="23" spans="1:6" x14ac:dyDescent="0.2">
      <c r="A23" s="51" t="s">
        <v>85</v>
      </c>
      <c r="B23" s="52" t="s">
        <v>86</v>
      </c>
      <c r="C23" s="82">
        <f>C24+C28+C32+C42+C44</f>
        <v>243000</v>
      </c>
      <c r="D23" s="82">
        <f>D24+D28+D32+D42+D44</f>
        <v>243000</v>
      </c>
      <c r="E23" s="82">
        <f>E24+E28+E32+E42+E44</f>
        <v>126358.87999999999</v>
      </c>
      <c r="F23" s="81">
        <f>(E23*100)/D23</f>
        <v>51.999539094650203</v>
      </c>
    </row>
    <row r="24" spans="1:6" x14ac:dyDescent="0.2">
      <c r="A24" s="53" t="s">
        <v>87</v>
      </c>
      <c r="B24" s="54" t="s">
        <v>88</v>
      </c>
      <c r="C24" s="83">
        <f>C25+C26+C27</f>
        <v>31100</v>
      </c>
      <c r="D24" s="83">
        <f>D25+D26+D27</f>
        <v>31100</v>
      </c>
      <c r="E24" s="83">
        <f>E25+E26+E27</f>
        <v>12829.54</v>
      </c>
      <c r="F24" s="83">
        <f>(E24*100)/D24</f>
        <v>41.252540192926048</v>
      </c>
    </row>
    <row r="25" spans="1:6" x14ac:dyDescent="0.2">
      <c r="A25" s="55" t="s">
        <v>89</v>
      </c>
      <c r="B25" s="56" t="s">
        <v>90</v>
      </c>
      <c r="C25" s="84">
        <v>8000</v>
      </c>
      <c r="D25" s="84">
        <v>8000</v>
      </c>
      <c r="E25" s="84">
        <v>2883.51</v>
      </c>
      <c r="F25" s="84"/>
    </row>
    <row r="26" spans="1:6" ht="25.5" x14ac:dyDescent="0.2">
      <c r="A26" s="55" t="s">
        <v>91</v>
      </c>
      <c r="B26" s="56" t="s">
        <v>92</v>
      </c>
      <c r="C26" s="84">
        <v>22000</v>
      </c>
      <c r="D26" s="84">
        <v>22000</v>
      </c>
      <c r="E26" s="84">
        <v>9751.0300000000007</v>
      </c>
      <c r="F26" s="84"/>
    </row>
    <row r="27" spans="1:6" x14ac:dyDescent="0.2">
      <c r="A27" s="55" t="s">
        <v>93</v>
      </c>
      <c r="B27" s="56" t="s">
        <v>94</v>
      </c>
      <c r="C27" s="84">
        <v>1100</v>
      </c>
      <c r="D27" s="84">
        <v>1100</v>
      </c>
      <c r="E27" s="84">
        <v>195</v>
      </c>
      <c r="F27" s="84"/>
    </row>
    <row r="28" spans="1:6" x14ac:dyDescent="0.2">
      <c r="A28" s="53" t="s">
        <v>95</v>
      </c>
      <c r="B28" s="54" t="s">
        <v>96</v>
      </c>
      <c r="C28" s="83">
        <f>C29+C30+C31</f>
        <v>49000</v>
      </c>
      <c r="D28" s="83">
        <f>D29+D30+D31</f>
        <v>49000</v>
      </c>
      <c r="E28" s="83">
        <f>E29+E30+E31</f>
        <v>17898.390000000003</v>
      </c>
      <c r="F28" s="83">
        <f>(E28*100)/D28</f>
        <v>36.527326530612243</v>
      </c>
    </row>
    <row r="29" spans="1:6" x14ac:dyDescent="0.2">
      <c r="A29" s="55" t="s">
        <v>97</v>
      </c>
      <c r="B29" s="56" t="s">
        <v>98</v>
      </c>
      <c r="C29" s="84">
        <v>16000</v>
      </c>
      <c r="D29" s="84">
        <v>16000</v>
      </c>
      <c r="E29" s="84">
        <v>5608.93</v>
      </c>
      <c r="F29" s="84"/>
    </row>
    <row r="30" spans="1:6" x14ac:dyDescent="0.2">
      <c r="A30" s="55" t="s">
        <v>99</v>
      </c>
      <c r="B30" s="56" t="s">
        <v>100</v>
      </c>
      <c r="C30" s="84">
        <v>32000</v>
      </c>
      <c r="D30" s="84">
        <v>32000</v>
      </c>
      <c r="E30" s="84">
        <v>12271.47</v>
      </c>
      <c r="F30" s="84"/>
    </row>
    <row r="31" spans="1:6" x14ac:dyDescent="0.2">
      <c r="A31" s="55" t="s">
        <v>101</v>
      </c>
      <c r="B31" s="56" t="s">
        <v>102</v>
      </c>
      <c r="C31" s="84">
        <v>1000</v>
      </c>
      <c r="D31" s="84">
        <v>1000</v>
      </c>
      <c r="E31" s="84">
        <v>17.989999999999998</v>
      </c>
      <c r="F31" s="84"/>
    </row>
    <row r="32" spans="1:6" x14ac:dyDescent="0.2">
      <c r="A32" s="53" t="s">
        <v>103</v>
      </c>
      <c r="B32" s="54" t="s">
        <v>104</v>
      </c>
      <c r="C32" s="83">
        <f>C33+C34+C35+C36+C37+C38+C39+C40+C41</f>
        <v>154448</v>
      </c>
      <c r="D32" s="83">
        <f>D33+D34+D35+D36+D37+D38+D39+D40+D41</f>
        <v>154448</v>
      </c>
      <c r="E32" s="83">
        <f>E33+E34+E35+E36+E37+E38+E39+E40+E41</f>
        <v>93232.43</v>
      </c>
      <c r="F32" s="83">
        <f>(E32*100)/D32</f>
        <v>60.36493188646017</v>
      </c>
    </row>
    <row r="33" spans="1:6" x14ac:dyDescent="0.2">
      <c r="A33" s="55" t="s">
        <v>105</v>
      </c>
      <c r="B33" s="56" t="s">
        <v>106</v>
      </c>
      <c r="C33" s="84">
        <v>21000</v>
      </c>
      <c r="D33" s="84">
        <v>21000</v>
      </c>
      <c r="E33" s="84">
        <v>8850.8799999999992</v>
      </c>
      <c r="F33" s="84"/>
    </row>
    <row r="34" spans="1:6" x14ac:dyDescent="0.2">
      <c r="A34" s="55" t="s">
        <v>107</v>
      </c>
      <c r="B34" s="56" t="s">
        <v>108</v>
      </c>
      <c r="C34" s="84">
        <v>7000</v>
      </c>
      <c r="D34" s="84">
        <v>7000</v>
      </c>
      <c r="E34" s="84">
        <v>530</v>
      </c>
      <c r="F34" s="84"/>
    </row>
    <row r="35" spans="1:6" x14ac:dyDescent="0.2">
      <c r="A35" s="55" t="s">
        <v>109</v>
      </c>
      <c r="B35" s="56" t="s">
        <v>110</v>
      </c>
      <c r="C35" s="84">
        <v>1000</v>
      </c>
      <c r="D35" s="84">
        <v>1000</v>
      </c>
      <c r="E35" s="84">
        <v>1288.81</v>
      </c>
      <c r="F35" s="84"/>
    </row>
    <row r="36" spans="1:6" x14ac:dyDescent="0.2">
      <c r="A36" s="55" t="s">
        <v>111</v>
      </c>
      <c r="B36" s="56" t="s">
        <v>112</v>
      </c>
      <c r="C36" s="84">
        <v>6000</v>
      </c>
      <c r="D36" s="84">
        <v>6000</v>
      </c>
      <c r="E36" s="84">
        <v>2509.9899999999998</v>
      </c>
      <c r="F36" s="84"/>
    </row>
    <row r="37" spans="1:6" x14ac:dyDescent="0.2">
      <c r="A37" s="55" t="s">
        <v>113</v>
      </c>
      <c r="B37" s="56" t="s">
        <v>114</v>
      </c>
      <c r="C37" s="84">
        <v>5000</v>
      </c>
      <c r="D37" s="84">
        <v>5000</v>
      </c>
      <c r="E37" s="84">
        <v>1942.54</v>
      </c>
      <c r="F37" s="84"/>
    </row>
    <row r="38" spans="1:6" x14ac:dyDescent="0.2">
      <c r="A38" s="55" t="s">
        <v>115</v>
      </c>
      <c r="B38" s="56" t="s">
        <v>116</v>
      </c>
      <c r="C38" s="84">
        <v>2948</v>
      </c>
      <c r="D38" s="84">
        <v>2948</v>
      </c>
      <c r="E38" s="84">
        <v>95</v>
      </c>
      <c r="F38" s="84"/>
    </row>
    <row r="39" spans="1:6" x14ac:dyDescent="0.2">
      <c r="A39" s="55" t="s">
        <v>117</v>
      </c>
      <c r="B39" s="56" t="s">
        <v>118</v>
      </c>
      <c r="C39" s="84">
        <v>66000</v>
      </c>
      <c r="D39" s="84">
        <v>66000</v>
      </c>
      <c r="E39" s="84">
        <v>54689.18</v>
      </c>
      <c r="F39" s="84"/>
    </row>
    <row r="40" spans="1:6" x14ac:dyDescent="0.2">
      <c r="A40" s="55" t="s">
        <v>119</v>
      </c>
      <c r="B40" s="56" t="s">
        <v>120</v>
      </c>
      <c r="C40" s="84">
        <v>500</v>
      </c>
      <c r="D40" s="84">
        <v>500</v>
      </c>
      <c r="E40" s="84">
        <v>264.98</v>
      </c>
      <c r="F40" s="84"/>
    </row>
    <row r="41" spans="1:6" x14ac:dyDescent="0.2">
      <c r="A41" s="55" t="s">
        <v>121</v>
      </c>
      <c r="B41" s="56" t="s">
        <v>122</v>
      </c>
      <c r="C41" s="84">
        <v>45000</v>
      </c>
      <c r="D41" s="84">
        <v>45000</v>
      </c>
      <c r="E41" s="84">
        <v>23061.05</v>
      </c>
      <c r="F41" s="84"/>
    </row>
    <row r="42" spans="1:6" x14ac:dyDescent="0.2">
      <c r="A42" s="53" t="s">
        <v>123</v>
      </c>
      <c r="B42" s="54" t="s">
        <v>124</v>
      </c>
      <c r="C42" s="83">
        <f>C43</f>
        <v>1062</v>
      </c>
      <c r="D42" s="83">
        <f>D43</f>
        <v>1062</v>
      </c>
      <c r="E42" s="83">
        <f>E43</f>
        <v>357.62</v>
      </c>
      <c r="F42" s="83">
        <f>(E42*100)/D42</f>
        <v>33.674199623352166</v>
      </c>
    </row>
    <row r="43" spans="1:6" ht="25.5" x14ac:dyDescent="0.2">
      <c r="A43" s="55" t="s">
        <v>125</v>
      </c>
      <c r="B43" s="56" t="s">
        <v>126</v>
      </c>
      <c r="C43" s="84">
        <v>1062</v>
      </c>
      <c r="D43" s="84">
        <v>1062</v>
      </c>
      <c r="E43" s="84">
        <v>357.62</v>
      </c>
      <c r="F43" s="84"/>
    </row>
    <row r="44" spans="1:6" x14ac:dyDescent="0.2">
      <c r="A44" s="53" t="s">
        <v>127</v>
      </c>
      <c r="B44" s="54" t="s">
        <v>128</v>
      </c>
      <c r="C44" s="83">
        <f>C45+C46+C47+C48</f>
        <v>7390</v>
      </c>
      <c r="D44" s="83">
        <f>D45+D46+D47+D48</f>
        <v>7390</v>
      </c>
      <c r="E44" s="83">
        <f>E45+E46+E47+E48</f>
        <v>2040.9</v>
      </c>
      <c r="F44" s="83">
        <f>(E44*100)/D44</f>
        <v>27.617050067658997</v>
      </c>
    </row>
    <row r="45" spans="1:6" x14ac:dyDescent="0.2">
      <c r="A45" s="55" t="s">
        <v>129</v>
      </c>
      <c r="B45" s="56" t="s">
        <v>130</v>
      </c>
      <c r="C45" s="84">
        <v>796</v>
      </c>
      <c r="D45" s="84">
        <v>796</v>
      </c>
      <c r="E45" s="84">
        <v>648.33000000000004</v>
      </c>
      <c r="F45" s="84"/>
    </row>
    <row r="46" spans="1:6" x14ac:dyDescent="0.2">
      <c r="A46" s="55" t="s">
        <v>131</v>
      </c>
      <c r="B46" s="56" t="s">
        <v>132</v>
      </c>
      <c r="C46" s="84">
        <v>398</v>
      </c>
      <c r="D46" s="84">
        <v>398</v>
      </c>
      <c r="E46" s="84">
        <v>247.87</v>
      </c>
      <c r="F46" s="84"/>
    </row>
    <row r="47" spans="1:6" x14ac:dyDescent="0.2">
      <c r="A47" s="55" t="s">
        <v>133</v>
      </c>
      <c r="B47" s="56" t="s">
        <v>134</v>
      </c>
      <c r="C47" s="84">
        <v>1858</v>
      </c>
      <c r="D47" s="84">
        <v>1858</v>
      </c>
      <c r="E47" s="84">
        <v>980</v>
      </c>
      <c r="F47" s="84"/>
    </row>
    <row r="48" spans="1:6" x14ac:dyDescent="0.2">
      <c r="A48" s="55" t="s">
        <v>135</v>
      </c>
      <c r="B48" s="56" t="s">
        <v>128</v>
      </c>
      <c r="C48" s="84">
        <v>4338</v>
      </c>
      <c r="D48" s="84">
        <v>4338</v>
      </c>
      <c r="E48" s="84">
        <v>164.7</v>
      </c>
      <c r="F48" s="84"/>
    </row>
    <row r="49" spans="1:6" x14ac:dyDescent="0.2">
      <c r="A49" s="51" t="s">
        <v>136</v>
      </c>
      <c r="B49" s="52" t="s">
        <v>137</v>
      </c>
      <c r="C49" s="82">
        <f>C50+C52</f>
        <v>26695</v>
      </c>
      <c r="D49" s="82">
        <f>D50+D52</f>
        <v>26695</v>
      </c>
      <c r="E49" s="82">
        <f>E50+E52</f>
        <v>13306.98</v>
      </c>
      <c r="F49" s="81">
        <f>(E49*100)/D49</f>
        <v>49.848211275519759</v>
      </c>
    </row>
    <row r="50" spans="1:6" x14ac:dyDescent="0.2">
      <c r="A50" s="53" t="s">
        <v>138</v>
      </c>
      <c r="B50" s="54" t="s">
        <v>139</v>
      </c>
      <c r="C50" s="83">
        <f>C51</f>
        <v>584</v>
      </c>
      <c r="D50" s="83">
        <f>D51</f>
        <v>584</v>
      </c>
      <c r="E50" s="83">
        <f>E51</f>
        <v>300.75</v>
      </c>
      <c r="F50" s="83">
        <f>(E50*100)/D50</f>
        <v>51.498287671232873</v>
      </c>
    </row>
    <row r="51" spans="1:6" ht="25.5" x14ac:dyDescent="0.2">
      <c r="A51" s="55" t="s">
        <v>140</v>
      </c>
      <c r="B51" s="56" t="s">
        <v>141</v>
      </c>
      <c r="C51" s="84">
        <v>584</v>
      </c>
      <c r="D51" s="84">
        <v>584</v>
      </c>
      <c r="E51" s="84">
        <v>300.75</v>
      </c>
      <c r="F51" s="84"/>
    </row>
    <row r="52" spans="1:6" x14ac:dyDescent="0.2">
      <c r="A52" s="53" t="s">
        <v>142</v>
      </c>
      <c r="B52" s="54" t="s">
        <v>143</v>
      </c>
      <c r="C52" s="83">
        <f>C53+C54</f>
        <v>26111</v>
      </c>
      <c r="D52" s="83">
        <f>D53+D54</f>
        <v>26111</v>
      </c>
      <c r="E52" s="83">
        <f>E53+E54</f>
        <v>13006.23</v>
      </c>
      <c r="F52" s="83">
        <f>(E52*100)/D52</f>
        <v>49.811305580023742</v>
      </c>
    </row>
    <row r="53" spans="1:6" x14ac:dyDescent="0.2">
      <c r="A53" s="55" t="s">
        <v>144</v>
      </c>
      <c r="B53" s="56" t="s">
        <v>145</v>
      </c>
      <c r="C53" s="84">
        <v>611</v>
      </c>
      <c r="D53" s="84">
        <v>611</v>
      </c>
      <c r="E53" s="84">
        <v>533.92999999999995</v>
      </c>
      <c r="F53" s="84"/>
    </row>
    <row r="54" spans="1:6" x14ac:dyDescent="0.2">
      <c r="A54" s="55" t="s">
        <v>146</v>
      </c>
      <c r="B54" s="56" t="s">
        <v>147</v>
      </c>
      <c r="C54" s="84">
        <v>25500</v>
      </c>
      <c r="D54" s="84">
        <v>25500</v>
      </c>
      <c r="E54" s="84">
        <v>12472.3</v>
      </c>
      <c r="F54" s="84"/>
    </row>
    <row r="55" spans="1:6" x14ac:dyDescent="0.2">
      <c r="A55" s="49" t="s">
        <v>148</v>
      </c>
      <c r="B55" s="50" t="s">
        <v>149</v>
      </c>
      <c r="C55" s="80">
        <f t="shared" ref="C55:E57" si="0">C56</f>
        <v>4500</v>
      </c>
      <c r="D55" s="80">
        <f t="shared" si="0"/>
        <v>4500</v>
      </c>
      <c r="E55" s="80">
        <f t="shared" si="0"/>
        <v>2206.35</v>
      </c>
      <c r="F55" s="81">
        <f>(E55*100)/D55</f>
        <v>49.03</v>
      </c>
    </row>
    <row r="56" spans="1:6" x14ac:dyDescent="0.2">
      <c r="A56" s="51" t="s">
        <v>150</v>
      </c>
      <c r="B56" s="52" t="s">
        <v>151</v>
      </c>
      <c r="C56" s="82">
        <f t="shared" si="0"/>
        <v>4500</v>
      </c>
      <c r="D56" s="82">
        <f t="shared" si="0"/>
        <v>4500</v>
      </c>
      <c r="E56" s="82">
        <f t="shared" si="0"/>
        <v>2206.35</v>
      </c>
      <c r="F56" s="81">
        <f>(E56*100)/D56</f>
        <v>49.03</v>
      </c>
    </row>
    <row r="57" spans="1:6" x14ac:dyDescent="0.2">
      <c r="A57" s="53" t="s">
        <v>152</v>
      </c>
      <c r="B57" s="54" t="s">
        <v>153</v>
      </c>
      <c r="C57" s="83">
        <f t="shared" si="0"/>
        <v>4500</v>
      </c>
      <c r="D57" s="83">
        <f t="shared" si="0"/>
        <v>4500</v>
      </c>
      <c r="E57" s="83">
        <f t="shared" si="0"/>
        <v>2206.35</v>
      </c>
      <c r="F57" s="83">
        <f>(E57*100)/D57</f>
        <v>49.03</v>
      </c>
    </row>
    <row r="58" spans="1:6" x14ac:dyDescent="0.2">
      <c r="A58" s="55" t="s">
        <v>154</v>
      </c>
      <c r="B58" s="56" t="s">
        <v>155</v>
      </c>
      <c r="C58" s="84">
        <v>4500</v>
      </c>
      <c r="D58" s="84">
        <v>4500</v>
      </c>
      <c r="E58" s="84">
        <v>2206.35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1973195</v>
      </c>
      <c r="D59" s="80">
        <f t="shared" si="1"/>
        <v>1973195</v>
      </c>
      <c r="E59" s="80">
        <f t="shared" si="1"/>
        <v>1104206.79</v>
      </c>
      <c r="F59" s="81">
        <f>(E59*100)/D59</f>
        <v>55.960348064940362</v>
      </c>
    </row>
    <row r="60" spans="1:6" x14ac:dyDescent="0.2">
      <c r="A60" s="51" t="s">
        <v>58</v>
      </c>
      <c r="B60" s="52" t="s">
        <v>59</v>
      </c>
      <c r="C60" s="82">
        <f t="shared" si="1"/>
        <v>1973195</v>
      </c>
      <c r="D60" s="82">
        <f t="shared" si="1"/>
        <v>1973195</v>
      </c>
      <c r="E60" s="82">
        <f t="shared" si="1"/>
        <v>1104206.79</v>
      </c>
      <c r="F60" s="81">
        <f>(E60*100)/D60</f>
        <v>55.960348064940362</v>
      </c>
    </row>
    <row r="61" spans="1:6" ht="25.5" x14ac:dyDescent="0.2">
      <c r="A61" s="53" t="s">
        <v>60</v>
      </c>
      <c r="B61" s="54" t="s">
        <v>61</v>
      </c>
      <c r="C61" s="83">
        <f>C62+C63</f>
        <v>1973195</v>
      </c>
      <c r="D61" s="83">
        <f>D62+D63</f>
        <v>1973195</v>
      </c>
      <c r="E61" s="83">
        <f>E62+E63</f>
        <v>1104206.79</v>
      </c>
      <c r="F61" s="83">
        <f>(E61*100)/D61</f>
        <v>55.960348064940362</v>
      </c>
    </row>
    <row r="62" spans="1:6" x14ac:dyDescent="0.2">
      <c r="A62" s="55" t="s">
        <v>62</v>
      </c>
      <c r="B62" s="56" t="s">
        <v>63</v>
      </c>
      <c r="C62" s="84">
        <v>1968695</v>
      </c>
      <c r="D62" s="84">
        <v>1968695</v>
      </c>
      <c r="E62" s="84">
        <v>1102000.44</v>
      </c>
      <c r="F62" s="84"/>
    </row>
    <row r="63" spans="1:6" ht="25.5" x14ac:dyDescent="0.2">
      <c r="A63" s="55" t="s">
        <v>64</v>
      </c>
      <c r="B63" s="56" t="s">
        <v>65</v>
      </c>
      <c r="C63" s="84">
        <v>4500</v>
      </c>
      <c r="D63" s="84">
        <v>4500</v>
      </c>
      <c r="E63" s="84">
        <v>2206.35</v>
      </c>
      <c r="F63" s="84"/>
    </row>
    <row r="64" spans="1:6" x14ac:dyDescent="0.2">
      <c r="A64" s="48" t="s">
        <v>68</v>
      </c>
      <c r="B64" s="48" t="s">
        <v>176</v>
      </c>
      <c r="C64" s="78">
        <f t="shared" ref="C64:E67" si="2">C65</f>
        <v>398</v>
      </c>
      <c r="D64" s="78">
        <f t="shared" si="2"/>
        <v>398</v>
      </c>
      <c r="E64" s="78">
        <f t="shared" si="2"/>
        <v>141.19</v>
      </c>
      <c r="F64" s="79">
        <f>(E64*100)/D64</f>
        <v>35.474874371859293</v>
      </c>
    </row>
    <row r="65" spans="1:6" x14ac:dyDescent="0.2">
      <c r="A65" s="49" t="s">
        <v>66</v>
      </c>
      <c r="B65" s="50" t="s">
        <v>67</v>
      </c>
      <c r="C65" s="80">
        <f t="shared" si="2"/>
        <v>398</v>
      </c>
      <c r="D65" s="80">
        <f t="shared" si="2"/>
        <v>398</v>
      </c>
      <c r="E65" s="80">
        <f t="shared" si="2"/>
        <v>141.19</v>
      </c>
      <c r="F65" s="81">
        <f>(E65*100)/D65</f>
        <v>35.474874371859293</v>
      </c>
    </row>
    <row r="66" spans="1:6" x14ac:dyDescent="0.2">
      <c r="A66" s="51" t="s">
        <v>85</v>
      </c>
      <c r="B66" s="52" t="s">
        <v>86</v>
      </c>
      <c r="C66" s="82">
        <f t="shared" si="2"/>
        <v>398</v>
      </c>
      <c r="D66" s="82">
        <f t="shared" si="2"/>
        <v>398</v>
      </c>
      <c r="E66" s="82">
        <f t="shared" si="2"/>
        <v>141.19</v>
      </c>
      <c r="F66" s="81">
        <f>(E66*100)/D66</f>
        <v>35.474874371859293</v>
      </c>
    </row>
    <row r="67" spans="1:6" x14ac:dyDescent="0.2">
      <c r="A67" s="53" t="s">
        <v>95</v>
      </c>
      <c r="B67" s="54" t="s">
        <v>96</v>
      </c>
      <c r="C67" s="83">
        <f t="shared" si="2"/>
        <v>398</v>
      </c>
      <c r="D67" s="83">
        <f t="shared" si="2"/>
        <v>398</v>
      </c>
      <c r="E67" s="83">
        <f t="shared" si="2"/>
        <v>141.19</v>
      </c>
      <c r="F67" s="83">
        <f>(E67*100)/D67</f>
        <v>35.474874371859293</v>
      </c>
    </row>
    <row r="68" spans="1:6" x14ac:dyDescent="0.2">
      <c r="A68" s="55" t="s">
        <v>97</v>
      </c>
      <c r="B68" s="56" t="s">
        <v>98</v>
      </c>
      <c r="C68" s="84">
        <v>398</v>
      </c>
      <c r="D68" s="84">
        <v>398</v>
      </c>
      <c r="E68" s="84">
        <v>141.19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398</v>
      </c>
      <c r="D69" s="80">
        <f t="shared" si="3"/>
        <v>398</v>
      </c>
      <c r="E69" s="80">
        <f t="shared" si="3"/>
        <v>141.19</v>
      </c>
      <c r="F69" s="81">
        <f>(E69*100)/D69</f>
        <v>35.474874371859293</v>
      </c>
    </row>
    <row r="70" spans="1:6" x14ac:dyDescent="0.2">
      <c r="A70" s="51" t="s">
        <v>52</v>
      </c>
      <c r="B70" s="52" t="s">
        <v>53</v>
      </c>
      <c r="C70" s="82">
        <f t="shared" si="3"/>
        <v>398</v>
      </c>
      <c r="D70" s="82">
        <f t="shared" si="3"/>
        <v>398</v>
      </c>
      <c r="E70" s="82">
        <f t="shared" si="3"/>
        <v>141.19</v>
      </c>
      <c r="F70" s="81">
        <f>(E70*100)/D70</f>
        <v>35.474874371859293</v>
      </c>
    </row>
    <row r="71" spans="1:6" x14ac:dyDescent="0.2">
      <c r="A71" s="53" t="s">
        <v>54</v>
      </c>
      <c r="B71" s="54" t="s">
        <v>55</v>
      </c>
      <c r="C71" s="83">
        <f t="shared" si="3"/>
        <v>398</v>
      </c>
      <c r="D71" s="83">
        <f t="shared" si="3"/>
        <v>398</v>
      </c>
      <c r="E71" s="83">
        <f t="shared" si="3"/>
        <v>141.19</v>
      </c>
      <c r="F71" s="83">
        <f>(E71*100)/D71</f>
        <v>35.474874371859293</v>
      </c>
    </row>
    <row r="72" spans="1:6" x14ac:dyDescent="0.2">
      <c r="A72" s="55" t="s">
        <v>56</v>
      </c>
      <c r="B72" s="56" t="s">
        <v>57</v>
      </c>
      <c r="C72" s="84">
        <v>398</v>
      </c>
      <c r="D72" s="84">
        <v>398</v>
      </c>
      <c r="E72" s="84">
        <v>141.19</v>
      </c>
      <c r="F72" s="84"/>
    </row>
    <row r="73" spans="1:6" x14ac:dyDescent="0.2">
      <c r="A73" s="48" t="s">
        <v>169</v>
      </c>
      <c r="B73" s="48" t="s">
        <v>177</v>
      </c>
      <c r="C73" s="78">
        <f t="shared" ref="C73:E76" si="4">C74</f>
        <v>0</v>
      </c>
      <c r="D73" s="78">
        <f t="shared" si="4"/>
        <v>0</v>
      </c>
      <c r="E73" s="78">
        <f t="shared" si="4"/>
        <v>329.01</v>
      </c>
      <c r="F73" s="79" t="e">
        <f>(E73*100)/D73</f>
        <v>#DIV/0!</v>
      </c>
    </row>
    <row r="74" spans="1:6" x14ac:dyDescent="0.2">
      <c r="A74" s="49" t="s">
        <v>66</v>
      </c>
      <c r="B74" s="50" t="s">
        <v>67</v>
      </c>
      <c r="C74" s="80">
        <f t="shared" si="4"/>
        <v>0</v>
      </c>
      <c r="D74" s="80">
        <f t="shared" si="4"/>
        <v>0</v>
      </c>
      <c r="E74" s="80">
        <f t="shared" si="4"/>
        <v>329.01</v>
      </c>
      <c r="F74" s="81" t="e">
        <f>(E74*100)/D74</f>
        <v>#DIV/0!</v>
      </c>
    </row>
    <row r="75" spans="1:6" x14ac:dyDescent="0.2">
      <c r="A75" s="51" t="s">
        <v>85</v>
      </c>
      <c r="B75" s="52" t="s">
        <v>86</v>
      </c>
      <c r="C75" s="82">
        <f t="shared" si="4"/>
        <v>0</v>
      </c>
      <c r="D75" s="82">
        <f t="shared" si="4"/>
        <v>0</v>
      </c>
      <c r="E75" s="82">
        <f t="shared" si="4"/>
        <v>329.01</v>
      </c>
      <c r="F75" s="81" t="e">
        <f>(E75*100)/D75</f>
        <v>#DIV/0!</v>
      </c>
    </row>
    <row r="76" spans="1:6" x14ac:dyDescent="0.2">
      <c r="A76" s="53" t="s">
        <v>87</v>
      </c>
      <c r="B76" s="54" t="s">
        <v>88</v>
      </c>
      <c r="C76" s="83">
        <f t="shared" si="4"/>
        <v>0</v>
      </c>
      <c r="D76" s="83">
        <f t="shared" si="4"/>
        <v>0</v>
      </c>
      <c r="E76" s="83">
        <f t="shared" si="4"/>
        <v>329.01</v>
      </c>
      <c r="F76" s="83" t="e">
        <f>(E76*100)/D76</f>
        <v>#DIV/0!</v>
      </c>
    </row>
    <row r="77" spans="1:6" x14ac:dyDescent="0.2">
      <c r="A77" s="55" t="s">
        <v>89</v>
      </c>
      <c r="B77" s="56" t="s">
        <v>90</v>
      </c>
      <c r="C77" s="84">
        <v>0</v>
      </c>
      <c r="D77" s="84">
        <v>0</v>
      </c>
      <c r="E77" s="84">
        <v>329.01</v>
      </c>
      <c r="F77" s="84"/>
    </row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Tajana Briševac</cp:lastModifiedBy>
  <cp:lastPrinted>2024-07-23T06:12:30Z</cp:lastPrinted>
  <dcterms:created xsi:type="dcterms:W3CDTF">2022-08-12T12:51:27Z</dcterms:created>
  <dcterms:modified xsi:type="dcterms:W3CDTF">2024-07-23T06:27:16Z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