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mihaljevic1\Desktop\Polugodišnji izvještaj o izvršenju financijskog plana 6-2024\ŽDO\"/>
    </mc:Choice>
  </mc:AlternateContent>
  <xr:revisionPtr revIDLastSave="0" documentId="13_ncr:1_{42704632-1CAB-402F-A861-8385C786F688}" xr6:coauthVersionLast="47" xr6:coauthVersionMax="47" xr10:uidLastSave="{00000000-0000-0000-0000-000000000000}"/>
  <bookViews>
    <workbookView xWindow="-120" yWindow="-120" windowWidth="38640" windowHeight="21240" tabRatio="825" activeTab="3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0" i="1"/>
  <c r="G12" i="1" s="1"/>
  <c r="K12" i="1" s="1"/>
  <c r="G17" i="3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F11" i="5"/>
  <c r="E11" i="5"/>
  <c r="D11" i="5"/>
  <c r="C11" i="5"/>
  <c r="G11" i="5" s="1"/>
  <c r="H10" i="5"/>
  <c r="G10" i="5"/>
  <c r="H9" i="5"/>
  <c r="G9" i="5"/>
  <c r="F9" i="5"/>
  <c r="E9" i="5"/>
  <c r="D9" i="5"/>
  <c r="C9" i="5"/>
  <c r="C6" i="5" s="1"/>
  <c r="G6" i="5" s="1"/>
  <c r="H8" i="5"/>
  <c r="G8" i="5"/>
  <c r="H7" i="5"/>
  <c r="G7" i="5"/>
  <c r="F7" i="5"/>
  <c r="E7" i="5"/>
  <c r="D7" i="5"/>
  <c r="C7" i="5"/>
  <c r="H6" i="5"/>
  <c r="F6" i="5"/>
  <c r="E6" i="5"/>
  <c r="D6" i="5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J35" i="3"/>
  <c r="I35" i="3"/>
  <c r="H35" i="3"/>
  <c r="G35" i="3"/>
  <c r="K35" i="3" s="1"/>
  <c r="L34" i="3"/>
  <c r="J34" i="3"/>
  <c r="I34" i="3"/>
  <c r="H34" i="3"/>
  <c r="G34" i="3"/>
  <c r="K34" i="3" s="1"/>
  <c r="L33" i="3"/>
  <c r="K33" i="3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K16" i="3"/>
  <c r="J16" i="3"/>
  <c r="I16" i="3"/>
  <c r="H16" i="3"/>
  <c r="G16" i="3"/>
  <c r="L15" i="3"/>
  <c r="J15" i="3"/>
  <c r="I15" i="3"/>
  <c r="H15" i="3"/>
  <c r="G15" i="3"/>
  <c r="K15" i="3" s="1"/>
  <c r="L14" i="3"/>
  <c r="K14" i="3"/>
  <c r="L13" i="3"/>
  <c r="J13" i="3"/>
  <c r="I13" i="3"/>
  <c r="H13" i="3"/>
  <c r="G13" i="3"/>
  <c r="K13" i="3" s="1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11" i="3" l="1"/>
  <c r="G25" i="3"/>
  <c r="K11" i="3" l="1"/>
  <c r="G10" i="3"/>
  <c r="K10" i="3" s="1"/>
  <c r="K25" i="3"/>
  <c r="G24" i="3"/>
  <c r="G23" i="3" l="1"/>
  <c r="K23" i="3" s="1"/>
  <c r="K24" i="3"/>
</calcChain>
</file>

<file path=xl/sharedStrings.xml><?xml version="1.0" encoding="utf-8"?>
<sst xmlns="http://schemas.openxmlformats.org/spreadsheetml/2006/main" count="396" uniqueCount="186">
  <si>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</si>
  <si>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</si>
  <si>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</si>
  <si>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</si>
  <si>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</si>
  <si>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</si>
  <si>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</si>
  <si>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</si>
  <si>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</si>
  <si>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</si>
  <si>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</si>
  <si>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</si>
  <si>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</si>
  <si>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</si>
  <si>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</si>
  <si>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</si>
  <si>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</si>
  <si>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</si>
  <si>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</si>
  <si>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</si>
  <si>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</si>
  <si>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</si>
  <si>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</si>
  <si>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</si>
  <si>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</si>
  <si>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</si>
  <si>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</si>
  <si>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</si>
  <si>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</si>
  <si>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</si>
  <si>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</si>
  <si>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</si>
  <si>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</si>
  <si>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</si>
  <si>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</si>
  <si>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</si>
  <si>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</si>
  <si>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</si>
  <si>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</si>
  <si>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</si>
  <si>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</si>
  <si>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</si>
  <si>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</si>
  <si>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</si>
  <si>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</si>
  <si>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</si>
  <si>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</si>
  <si>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</si>
  <si>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</si>
  <si>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</si>
  <si>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</si>
  <si>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</si>
  <si>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</si>
  <si>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</si>
  <si>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</si>
  <si>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</si>
  <si>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</si>
  <si>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</si>
  <si>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</si>
  <si>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</si>
  <si>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</si>
  <si>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</si>
  <si>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</si>
  <si>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</si>
  <si>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</si>
  <si>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</si>
  <si>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</si>
  <si>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</si>
  <si>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</si>
  <si>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</si>
  <si>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</si>
  <si>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</si>
  <si>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</si>
  <si>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</si>
  <si>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</si>
  <si>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</si>
  <si>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</si>
  <si>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</si>
  <si>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</si>
  <si>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</si>
  <si>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</si>
  <si>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</si>
  <si>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</si>
  <si>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</si>
  <si>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</si>
  <si>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</si>
  <si>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</si>
  <si>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</si>
  <si>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</si>
  <si>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</si>
  <si>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</si>
  <si>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</si>
  <si>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</si>
  <si>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</si>
  <si>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</si>
  <si>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</si>
  <si>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</si>
  <si>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</si>
  <si>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</si>
  <si>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</si>
  <si>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</si>
  <si>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</si>
  <si>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</si>
  <si>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</si>
  <si>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</si>
  <si>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</si>
  <si>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</si>
  <si>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</si>
  <si>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</si>
  <si>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</si>
  <si>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</si>
  <si>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</si>
  <si>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</si>
  <si>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</si>
  <si>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</si>
  <si>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</si>
  <si>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</si>
  <si>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</si>
  <si>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</si>
  <si>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</si>
  <si>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</si>
  <si>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</si>
  <si>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</si>
  <si>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</si>
  <si>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</si>
  <si>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</si>
  <si>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</si>
  <si>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</si>
  <si>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</si>
  <si>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</si>
  <si>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</si>
  <si>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</si>
  <si>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</si>
  <si>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</si>
  <si>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</si>
  <si>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</si>
  <si>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</si>
  <si>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</si>
  <si>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</si>
  <si>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</si>
  <si>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</si>
  <si>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</si>
  <si>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</si>
  <si>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</si>
  <si>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</si>
  <si>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</si>
  <si>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</si>
  <si>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</si>
  <si>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</si>
  <si>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</si>
  <si>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</si>
  <si>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</si>
  <si>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</si>
  <si>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</si>
  <si>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</si>
  <si>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</si>
  <si>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</si>
  <si>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</si>
  <si>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</si>
  <si>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</si>
  <si>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</si>
  <si>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</si>
  <si>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</si>
  <si>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</si>
  <si>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</si>
  <si>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</si>
  <si>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</si>
  <si>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</si>
  <si>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</si>
  <si>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</si>
  <si>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</si>
  <si>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</si>
  <si>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</si>
  <si>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</si>
  <si>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</si>
  <si>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</si>
  <si>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3654 RIJEKA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</si>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</sst>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G11" sqref="G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f>636089.22-25.22</f>
        <v>636064</v>
      </c>
      <c r="H10" s="86">
        <v>1449031</v>
      </c>
      <c r="I10" s="86">
        <v>1449031</v>
      </c>
      <c r="J10" s="86">
        <v>847240.1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636064</v>
      </c>
      <c r="H12" s="87">
        <f t="shared" ref="H12:J12" si="0">H10+H11</f>
        <v>1449031</v>
      </c>
      <c r="I12" s="87">
        <f t="shared" si="0"/>
        <v>1449031</v>
      </c>
      <c r="J12" s="87">
        <f t="shared" si="0"/>
        <v>847240.1</v>
      </c>
      <c r="K12" s="88">
        <f>J12/G12*100</f>
        <v>133.20044838255271</v>
      </c>
      <c r="L12" s="88">
        <f>J12/I12*100</f>
        <v>58.469425429821698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634323.31999999995</v>
      </c>
      <c r="H13" s="86">
        <v>1445231</v>
      </c>
      <c r="I13" s="86">
        <v>1445231</v>
      </c>
      <c r="J13" s="86">
        <v>845388.47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1765.9</v>
      </c>
      <c r="H14" s="86">
        <v>3800</v>
      </c>
      <c r="I14" s="86">
        <v>3800</v>
      </c>
      <c r="J14" s="86">
        <v>1851.63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636089.22</v>
      </c>
      <c r="H15" s="87">
        <f t="shared" ref="H15:J15" si="1">H13+H14</f>
        <v>1449031</v>
      </c>
      <c r="I15" s="87">
        <f t="shared" si="1"/>
        <v>1449031</v>
      </c>
      <c r="J15" s="87">
        <f t="shared" si="1"/>
        <v>847240.1</v>
      </c>
      <c r="K15" s="88">
        <f>J15/G15*100</f>
        <v>133.19516718110708</v>
      </c>
      <c r="L15" s="88">
        <f>J15/I15*100</f>
        <v>58.469425429821698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-25.21999999997206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25.22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25.22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2.7938540370087139E-11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G14" sqref="G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636064</v>
      </c>
      <c r="H10" s="65">
        <f>H11</f>
        <v>1449031</v>
      </c>
      <c r="I10" s="65">
        <f>I11</f>
        <v>1449031</v>
      </c>
      <c r="J10" s="65">
        <f>J11</f>
        <v>847240.10000000009</v>
      </c>
      <c r="K10" s="69">
        <f t="shared" ref="K10:K18" si="0">(J10*100)/G10</f>
        <v>133.20044838255274</v>
      </c>
      <c r="L10" s="69">
        <f t="shared" ref="L10:L18" si="1">(J10*100)/I10</f>
        <v>58.469425429821719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636064</v>
      </c>
      <c r="H11" s="65">
        <f>H12+H15</f>
        <v>1449031</v>
      </c>
      <c r="I11" s="65">
        <f>I12+I15</f>
        <v>1449031</v>
      </c>
      <c r="J11" s="65">
        <f>J12+J15</f>
        <v>847240.10000000009</v>
      </c>
      <c r="K11" s="65">
        <f t="shared" si="0"/>
        <v>133.20044838255274</v>
      </c>
      <c r="L11" s="65">
        <f t="shared" si="1"/>
        <v>58.469425429821719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163.65</v>
      </c>
      <c r="H12" s="65">
        <f t="shared" si="2"/>
        <v>700</v>
      </c>
      <c r="I12" s="65">
        <f t="shared" si="2"/>
        <v>700</v>
      </c>
      <c r="J12" s="65">
        <f t="shared" si="2"/>
        <v>140.55000000000001</v>
      </c>
      <c r="K12" s="65">
        <f t="shared" si="0"/>
        <v>85.884509624197989</v>
      </c>
      <c r="L12" s="65">
        <f t="shared" si="1"/>
        <v>20.078571428571429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163.65</v>
      </c>
      <c r="H13" s="65">
        <f t="shared" si="2"/>
        <v>700</v>
      </c>
      <c r="I13" s="65">
        <f t="shared" si="2"/>
        <v>700</v>
      </c>
      <c r="J13" s="65">
        <f t="shared" si="2"/>
        <v>140.55000000000001</v>
      </c>
      <c r="K13" s="65">
        <f t="shared" si="0"/>
        <v>85.884509624197989</v>
      </c>
      <c r="L13" s="65">
        <f t="shared" si="1"/>
        <v>20.078571428571429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f>188.87-25.22</f>
        <v>163.65</v>
      </c>
      <c r="H14" s="66">
        <v>700</v>
      </c>
      <c r="I14" s="66">
        <v>700</v>
      </c>
      <c r="J14" s="66">
        <v>140.55000000000001</v>
      </c>
      <c r="K14" s="66">
        <f t="shared" si="0"/>
        <v>85.884509624197989</v>
      </c>
      <c r="L14" s="66">
        <f t="shared" si="1"/>
        <v>20.078571428571429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635900.35</v>
      </c>
      <c r="H15" s="65">
        <f>H16</f>
        <v>1448331</v>
      </c>
      <c r="I15" s="65">
        <f>I16</f>
        <v>1448331</v>
      </c>
      <c r="J15" s="65">
        <f>J16</f>
        <v>847099.55</v>
      </c>
      <c r="K15" s="65">
        <f t="shared" si="0"/>
        <v>133.21262521714291</v>
      </c>
      <c r="L15" s="65">
        <f t="shared" si="1"/>
        <v>58.487980302845138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635900.35</v>
      </c>
      <c r="H16" s="65">
        <f>H17+H18</f>
        <v>1448331</v>
      </c>
      <c r="I16" s="65">
        <f>I17+I18</f>
        <v>1448331</v>
      </c>
      <c r="J16" s="65">
        <f>J17+J18</f>
        <v>847099.55</v>
      </c>
      <c r="K16" s="65">
        <f t="shared" si="0"/>
        <v>133.21262521714291</v>
      </c>
      <c r="L16" s="65">
        <f t="shared" si="1"/>
        <v>58.487980302845138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f>634323.32-188.87</f>
        <v>634134.44999999995</v>
      </c>
      <c r="H17" s="66">
        <v>1444531</v>
      </c>
      <c r="I17" s="66">
        <v>1444531</v>
      </c>
      <c r="J17" s="66">
        <v>845247.92</v>
      </c>
      <c r="K17" s="66">
        <f t="shared" si="0"/>
        <v>133.2915945506509</v>
      </c>
      <c r="L17" s="66">
        <f t="shared" si="1"/>
        <v>58.513657373915827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1765.9</v>
      </c>
      <c r="H18" s="66">
        <v>3800</v>
      </c>
      <c r="I18" s="66">
        <v>3800</v>
      </c>
      <c r="J18" s="66">
        <v>1851.63</v>
      </c>
      <c r="K18" s="66">
        <f t="shared" si="0"/>
        <v>104.85474828699246</v>
      </c>
      <c r="L18" s="66">
        <f t="shared" si="1"/>
        <v>48.727105263157895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G24+G70</f>
        <v>636089.22</v>
      </c>
      <c r="H23" s="65">
        <f>H24+H70</f>
        <v>1449031</v>
      </c>
      <c r="I23" s="65">
        <f>I24+I70</f>
        <v>1449031</v>
      </c>
      <c r="J23" s="65">
        <f>J24+J70</f>
        <v>847240.1</v>
      </c>
      <c r="K23" s="70">
        <f t="shared" ref="K23:K54" si="3">(J23*100)/G23</f>
        <v>133.19516718110708</v>
      </c>
      <c r="L23" s="70">
        <f t="shared" ref="L23:L54" si="4">(J23*100)/I23</f>
        <v>58.469425429821719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G25+G34+G64</f>
        <v>634323.31999999995</v>
      </c>
      <c r="H24" s="65">
        <f>H25+H34+H64</f>
        <v>1445231</v>
      </c>
      <c r="I24" s="65">
        <f>I25+I34+I64</f>
        <v>1445231</v>
      </c>
      <c r="J24" s="65">
        <f>J25+J34+J64</f>
        <v>845388.47</v>
      </c>
      <c r="K24" s="65">
        <f t="shared" si="3"/>
        <v>133.27406439983952</v>
      </c>
      <c r="L24" s="65">
        <f t="shared" si="4"/>
        <v>58.495041277138398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536128.9</v>
      </c>
      <c r="H25" s="65">
        <f>H26+H29+H31</f>
        <v>1242500</v>
      </c>
      <c r="I25" s="65">
        <f>I26+I29+I31</f>
        <v>1242500</v>
      </c>
      <c r="J25" s="65">
        <f>J26+J29+J31</f>
        <v>706396.95000000007</v>
      </c>
      <c r="K25" s="65">
        <f t="shared" si="3"/>
        <v>131.75878972388915</v>
      </c>
      <c r="L25" s="65">
        <f t="shared" si="4"/>
        <v>56.852873239436619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438029</v>
      </c>
      <c r="H26" s="65">
        <f>H27+H28</f>
        <v>1016306</v>
      </c>
      <c r="I26" s="65">
        <f>I27+I28</f>
        <v>1016306</v>
      </c>
      <c r="J26" s="65">
        <f>J27+J28</f>
        <v>562115.85</v>
      </c>
      <c r="K26" s="65">
        <f t="shared" si="3"/>
        <v>128.32845542190128</v>
      </c>
      <c r="L26" s="65">
        <f t="shared" si="4"/>
        <v>55.309704951067886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435348.44</v>
      </c>
      <c r="H27" s="66">
        <v>1010306</v>
      </c>
      <c r="I27" s="66">
        <v>1010306</v>
      </c>
      <c r="J27" s="66">
        <v>558031.77</v>
      </c>
      <c r="K27" s="66">
        <f t="shared" si="3"/>
        <v>128.18049147023473</v>
      </c>
      <c r="L27" s="66">
        <f t="shared" si="4"/>
        <v>55.233936055016997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2680.56</v>
      </c>
      <c r="H28" s="66">
        <v>6000</v>
      </c>
      <c r="I28" s="66">
        <v>6000</v>
      </c>
      <c r="J28" s="66">
        <v>4084.08</v>
      </c>
      <c r="K28" s="66">
        <f t="shared" si="3"/>
        <v>152.35920852359209</v>
      </c>
      <c r="L28" s="66">
        <f t="shared" si="4"/>
        <v>68.067999999999998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8347.99</v>
      </c>
      <c r="H29" s="65">
        <f>H30</f>
        <v>28000</v>
      </c>
      <c r="I29" s="65">
        <f>I30</f>
        <v>28000</v>
      </c>
      <c r="J29" s="65">
        <f>J30</f>
        <v>17730.68</v>
      </c>
      <c r="K29" s="65">
        <f t="shared" si="3"/>
        <v>212.3946003768572</v>
      </c>
      <c r="L29" s="65">
        <f t="shared" si="4"/>
        <v>63.323857142857143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8347.99</v>
      </c>
      <c r="H30" s="66">
        <v>28000</v>
      </c>
      <c r="I30" s="66">
        <v>28000</v>
      </c>
      <c r="J30" s="66">
        <v>17730.68</v>
      </c>
      <c r="K30" s="66">
        <f t="shared" si="3"/>
        <v>212.3946003768572</v>
      </c>
      <c r="L30" s="66">
        <f t="shared" si="4"/>
        <v>63.323857142857143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89751.91</v>
      </c>
      <c r="H31" s="65">
        <f>H32+H33</f>
        <v>198194</v>
      </c>
      <c r="I31" s="65">
        <f>I32+I33</f>
        <v>198194</v>
      </c>
      <c r="J31" s="65">
        <f>J32+J33</f>
        <v>126550.42</v>
      </c>
      <c r="K31" s="65">
        <f t="shared" si="3"/>
        <v>141.00025280799036</v>
      </c>
      <c r="L31" s="65">
        <f t="shared" si="4"/>
        <v>63.85179167886011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17477.189999999999</v>
      </c>
      <c r="H32" s="66">
        <v>33804</v>
      </c>
      <c r="I32" s="66">
        <v>33804</v>
      </c>
      <c r="J32" s="66">
        <v>33801.31</v>
      </c>
      <c r="K32" s="66">
        <f t="shared" si="3"/>
        <v>193.40242910902725</v>
      </c>
      <c r="L32" s="66">
        <f t="shared" si="4"/>
        <v>99.992042361850665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72274.720000000001</v>
      </c>
      <c r="H33" s="66">
        <v>164390</v>
      </c>
      <c r="I33" s="66">
        <v>164390</v>
      </c>
      <c r="J33" s="66">
        <v>92749.11</v>
      </c>
      <c r="K33" s="66">
        <f t="shared" si="3"/>
        <v>128.32856356966863</v>
      </c>
      <c r="L33" s="66">
        <f t="shared" si="4"/>
        <v>56.420165460186141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89697.97</v>
      </c>
      <c r="H34" s="65">
        <f>H35+H40+H46+H56+H58</f>
        <v>183700</v>
      </c>
      <c r="I34" s="65">
        <f>I35+I40+I46+I56+I58</f>
        <v>183700</v>
      </c>
      <c r="J34" s="65">
        <f>J35+J40+J46+J56+J58</f>
        <v>120494.31</v>
      </c>
      <c r="K34" s="65">
        <f t="shared" si="3"/>
        <v>134.33337454571156</v>
      </c>
      <c r="L34" s="65">
        <f t="shared" si="4"/>
        <v>65.592983124659767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20134.400000000001</v>
      </c>
      <c r="H35" s="65">
        <f>H36+H37+H38+H39</f>
        <v>45410</v>
      </c>
      <c r="I35" s="65">
        <f>I36+I37+I38+I39</f>
        <v>45410</v>
      </c>
      <c r="J35" s="65">
        <f>J36+J37+J38+J39</f>
        <v>17143.34</v>
      </c>
      <c r="K35" s="65">
        <f t="shared" si="3"/>
        <v>85.144528766687856</v>
      </c>
      <c r="L35" s="65">
        <f t="shared" si="4"/>
        <v>37.752345298392427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3410</v>
      </c>
      <c r="H36" s="66">
        <v>8000</v>
      </c>
      <c r="I36" s="66">
        <v>8000</v>
      </c>
      <c r="J36" s="66">
        <v>3297.11</v>
      </c>
      <c r="K36" s="66">
        <f t="shared" si="3"/>
        <v>96.689442815249265</v>
      </c>
      <c r="L36" s="66">
        <f t="shared" si="4"/>
        <v>41.213875000000002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16724.400000000001</v>
      </c>
      <c r="H37" s="66">
        <v>37000</v>
      </c>
      <c r="I37" s="66">
        <v>37000</v>
      </c>
      <c r="J37" s="66">
        <v>13646.23</v>
      </c>
      <c r="K37" s="66">
        <f t="shared" si="3"/>
        <v>81.594735835067326</v>
      </c>
      <c r="L37" s="66">
        <f t="shared" si="4"/>
        <v>36.881702702702704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400</v>
      </c>
      <c r="I38" s="66">
        <v>400</v>
      </c>
      <c r="J38" s="66">
        <v>200</v>
      </c>
      <c r="K38" s="66" t="e">
        <f t="shared" si="3"/>
        <v>#DIV/0!</v>
      </c>
      <c r="L38" s="66">
        <f t="shared" si="4"/>
        <v>50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10</v>
      </c>
      <c r="I39" s="66">
        <v>10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11978.890000000001</v>
      </c>
      <c r="H40" s="65">
        <f>H41+H42+H43+H44+H45</f>
        <v>47166</v>
      </c>
      <c r="I40" s="65">
        <f>I41+I42+I43+I44+I45</f>
        <v>47166</v>
      </c>
      <c r="J40" s="65">
        <f>J41+J42+J43+J44+J45</f>
        <v>14870.65</v>
      </c>
      <c r="K40" s="65">
        <f t="shared" si="3"/>
        <v>124.14046710504896</v>
      </c>
      <c r="L40" s="65">
        <f t="shared" si="4"/>
        <v>31.528325488699487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8218.7900000000009</v>
      </c>
      <c r="H41" s="66">
        <v>16700</v>
      </c>
      <c r="I41" s="66">
        <v>16700</v>
      </c>
      <c r="J41" s="66">
        <v>6435.45</v>
      </c>
      <c r="K41" s="66">
        <f t="shared" si="3"/>
        <v>78.301672143953056</v>
      </c>
      <c r="L41" s="66">
        <f t="shared" si="4"/>
        <v>38.535628742514973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3216.35</v>
      </c>
      <c r="H42" s="66">
        <v>29000</v>
      </c>
      <c r="I42" s="66">
        <v>29000</v>
      </c>
      <c r="J42" s="66">
        <v>8161.71</v>
      </c>
      <c r="K42" s="66">
        <f t="shared" si="3"/>
        <v>253.75689834750571</v>
      </c>
      <c r="L42" s="66">
        <f t="shared" si="4"/>
        <v>28.143827586206896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200</v>
      </c>
      <c r="I43" s="66">
        <v>200</v>
      </c>
      <c r="J43" s="66">
        <v>38.4</v>
      </c>
      <c r="K43" s="66" t="e">
        <f t="shared" si="3"/>
        <v>#DIV/0!</v>
      </c>
      <c r="L43" s="66">
        <f t="shared" si="4"/>
        <v>19.2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543.75</v>
      </c>
      <c r="H44" s="66">
        <v>1000</v>
      </c>
      <c r="I44" s="66">
        <v>1000</v>
      </c>
      <c r="J44" s="66">
        <v>235.09</v>
      </c>
      <c r="K44" s="66">
        <f t="shared" si="3"/>
        <v>43.23494252873563</v>
      </c>
      <c r="L44" s="66">
        <f t="shared" si="4"/>
        <v>23.509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266</v>
      </c>
      <c r="I45" s="66">
        <v>266</v>
      </c>
      <c r="J45" s="66">
        <v>0</v>
      </c>
      <c r="K45" s="66" t="e">
        <f t="shared" si="3"/>
        <v>#DIV/0!</v>
      </c>
      <c r="L45" s="66">
        <f t="shared" si="4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55513.8</v>
      </c>
      <c r="H46" s="65">
        <f>H47+H48+H49+H50+H51+H52+H53+H54+H55</f>
        <v>85704</v>
      </c>
      <c r="I46" s="65">
        <f>I47+I48+I49+I50+I51+I52+I53+I54+I55</f>
        <v>85704</v>
      </c>
      <c r="J46" s="65">
        <f>J47+J48+J49+J50+J51+J52+J53+J54+J55</f>
        <v>86760.189999999988</v>
      </c>
      <c r="K46" s="65">
        <f t="shared" si="3"/>
        <v>156.28580641209933</v>
      </c>
      <c r="L46" s="65">
        <f t="shared" si="4"/>
        <v>101.23236955101279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8669.84</v>
      </c>
      <c r="H47" s="66">
        <v>13000</v>
      </c>
      <c r="I47" s="66">
        <v>13000</v>
      </c>
      <c r="J47" s="66">
        <v>6616.63</v>
      </c>
      <c r="K47" s="66">
        <f t="shared" si="3"/>
        <v>76.317786718093984</v>
      </c>
      <c r="L47" s="66">
        <f t="shared" si="4"/>
        <v>50.897153846153849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250</v>
      </c>
      <c r="H48" s="66">
        <v>4000</v>
      </c>
      <c r="I48" s="66">
        <v>4000</v>
      </c>
      <c r="J48" s="66">
        <v>2555.5300000000002</v>
      </c>
      <c r="K48" s="66">
        <f t="shared" si="3"/>
        <v>1022.212</v>
      </c>
      <c r="L48" s="66">
        <f t="shared" si="4"/>
        <v>63.888249999999999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665.14</v>
      </c>
      <c r="H49" s="66">
        <v>2000</v>
      </c>
      <c r="I49" s="66">
        <v>2000</v>
      </c>
      <c r="J49" s="66">
        <v>1470.76</v>
      </c>
      <c r="K49" s="66">
        <f t="shared" si="3"/>
        <v>221.12036563730945</v>
      </c>
      <c r="L49" s="66">
        <f t="shared" si="4"/>
        <v>73.537999999999997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273.11</v>
      </c>
      <c r="H50" s="66">
        <v>10000</v>
      </c>
      <c r="I50" s="66">
        <v>10000</v>
      </c>
      <c r="J50" s="66">
        <v>4882.5</v>
      </c>
      <c r="K50" s="66">
        <f t="shared" si="3"/>
        <v>1787.7412031782064</v>
      </c>
      <c r="L50" s="66">
        <f t="shared" si="4"/>
        <v>48.825000000000003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1534.42</v>
      </c>
      <c r="H51" s="66">
        <v>8200</v>
      </c>
      <c r="I51" s="66">
        <v>8200</v>
      </c>
      <c r="J51" s="66">
        <v>3355.07</v>
      </c>
      <c r="K51" s="66">
        <f t="shared" si="3"/>
        <v>218.65395393699248</v>
      </c>
      <c r="L51" s="66">
        <f t="shared" si="4"/>
        <v>40.915487804878047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121.43</v>
      </c>
      <c r="H52" s="66">
        <v>4500</v>
      </c>
      <c r="I52" s="66">
        <v>4500</v>
      </c>
      <c r="J52" s="66">
        <v>1347</v>
      </c>
      <c r="K52" s="66">
        <f t="shared" si="3"/>
        <v>1109.2810672815613</v>
      </c>
      <c r="L52" s="66">
        <f t="shared" si="4"/>
        <v>29.933333333333334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43241.06</v>
      </c>
      <c r="H53" s="66">
        <v>43171</v>
      </c>
      <c r="I53" s="66">
        <v>43171</v>
      </c>
      <c r="J53" s="66">
        <v>66184.59</v>
      </c>
      <c r="K53" s="66">
        <f t="shared" si="3"/>
        <v>153.05959197114964</v>
      </c>
      <c r="L53" s="66">
        <f t="shared" si="4"/>
        <v>153.30798452664985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35.869999999999997</v>
      </c>
      <c r="H54" s="66">
        <v>133</v>
      </c>
      <c r="I54" s="66">
        <v>133</v>
      </c>
      <c r="J54" s="66">
        <v>85.68</v>
      </c>
      <c r="K54" s="66">
        <f t="shared" si="3"/>
        <v>238.86255924170618</v>
      </c>
      <c r="L54" s="66">
        <f t="shared" si="4"/>
        <v>64.421052631578945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722.93</v>
      </c>
      <c r="H55" s="66">
        <v>700</v>
      </c>
      <c r="I55" s="66">
        <v>700</v>
      </c>
      <c r="J55" s="66">
        <v>262.43</v>
      </c>
      <c r="K55" s="66">
        <f t="shared" ref="K55:K75" si="5">(J55*100)/G55</f>
        <v>36.300886669525404</v>
      </c>
      <c r="L55" s="66">
        <f t="shared" ref="L55:L75" si="6">(J55*100)/I55</f>
        <v>37.49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220</v>
      </c>
      <c r="H56" s="65">
        <f>H57</f>
        <v>550</v>
      </c>
      <c r="I56" s="65">
        <f>I57</f>
        <v>550</v>
      </c>
      <c r="J56" s="65">
        <f>J57</f>
        <v>226</v>
      </c>
      <c r="K56" s="65">
        <f t="shared" si="5"/>
        <v>102.72727272727273</v>
      </c>
      <c r="L56" s="65">
        <f t="shared" si="6"/>
        <v>41.090909090909093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220</v>
      </c>
      <c r="H57" s="66">
        <v>550</v>
      </c>
      <c r="I57" s="66">
        <v>550</v>
      </c>
      <c r="J57" s="66">
        <v>226</v>
      </c>
      <c r="K57" s="66">
        <f t="shared" si="5"/>
        <v>102.72727272727273</v>
      </c>
      <c r="L57" s="66">
        <f t="shared" si="6"/>
        <v>41.090909090909093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</f>
        <v>1850.8799999999999</v>
      </c>
      <c r="H58" s="65">
        <f>H59+H60+H61+H62+H63</f>
        <v>4870</v>
      </c>
      <c r="I58" s="65">
        <f>I59+I60+I61+I62+I63</f>
        <v>4870</v>
      </c>
      <c r="J58" s="65">
        <f>J59+J60+J61+J62+J63</f>
        <v>1494.1299999999999</v>
      </c>
      <c r="K58" s="65">
        <f t="shared" si="5"/>
        <v>80.725384681881053</v>
      </c>
      <c r="L58" s="65">
        <f t="shared" si="6"/>
        <v>30.680287474332648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420</v>
      </c>
      <c r="H59" s="66">
        <v>400</v>
      </c>
      <c r="I59" s="66">
        <v>400</v>
      </c>
      <c r="J59" s="66">
        <v>0</v>
      </c>
      <c r="K59" s="66">
        <f t="shared" si="5"/>
        <v>0</v>
      </c>
      <c r="L59" s="66">
        <f t="shared" si="6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16.91</v>
      </c>
      <c r="H60" s="66">
        <v>70</v>
      </c>
      <c r="I60" s="66">
        <v>70</v>
      </c>
      <c r="J60" s="66">
        <v>71.55</v>
      </c>
      <c r="K60" s="66">
        <f t="shared" si="5"/>
        <v>423.12241277350682</v>
      </c>
      <c r="L60" s="66">
        <f t="shared" si="6"/>
        <v>102.21428571428571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824.43</v>
      </c>
      <c r="H61" s="66">
        <v>2000</v>
      </c>
      <c r="I61" s="66">
        <v>2000</v>
      </c>
      <c r="J61" s="66">
        <v>980</v>
      </c>
      <c r="K61" s="66">
        <f t="shared" si="5"/>
        <v>118.87000715645962</v>
      </c>
      <c r="L61" s="66">
        <f t="shared" si="6"/>
        <v>49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1400</v>
      </c>
      <c r="I62" s="66">
        <v>1400</v>
      </c>
      <c r="J62" s="66">
        <v>0</v>
      </c>
      <c r="K62" s="66" t="e">
        <f t="shared" si="5"/>
        <v>#DIV/0!</v>
      </c>
      <c r="L62" s="66">
        <f t="shared" si="6"/>
        <v>0</v>
      </c>
    </row>
    <row r="63" spans="2:12" x14ac:dyDescent="0.25">
      <c r="B63" s="66"/>
      <c r="C63" s="66"/>
      <c r="D63" s="66"/>
      <c r="E63" s="66" t="s">
        <v>143</v>
      </c>
      <c r="F63" s="66" t="s">
        <v>134</v>
      </c>
      <c r="G63" s="66">
        <v>589.54</v>
      </c>
      <c r="H63" s="66">
        <v>1000</v>
      </c>
      <c r="I63" s="66">
        <v>1000</v>
      </c>
      <c r="J63" s="66">
        <v>442.58</v>
      </c>
      <c r="K63" s="66">
        <f t="shared" si="5"/>
        <v>75.072090104148998</v>
      </c>
      <c r="L63" s="66">
        <f t="shared" si="6"/>
        <v>44.258000000000003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8496.4500000000007</v>
      </c>
      <c r="H64" s="65">
        <f>H65+H67</f>
        <v>19031</v>
      </c>
      <c r="I64" s="65">
        <f>I65+I67</f>
        <v>19031</v>
      </c>
      <c r="J64" s="65">
        <f>J65+J67</f>
        <v>18497.21</v>
      </c>
      <c r="K64" s="65">
        <f t="shared" si="5"/>
        <v>217.70515921355388</v>
      </c>
      <c r="L64" s="65">
        <f t="shared" si="6"/>
        <v>97.195155272975668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334.93</v>
      </c>
      <c r="H65" s="65">
        <f>H66</f>
        <v>581</v>
      </c>
      <c r="I65" s="65">
        <f>I66</f>
        <v>581</v>
      </c>
      <c r="J65" s="65">
        <f>J66</f>
        <v>312.69</v>
      </c>
      <c r="K65" s="65">
        <f t="shared" si="5"/>
        <v>93.359806526736932</v>
      </c>
      <c r="L65" s="65">
        <f t="shared" si="6"/>
        <v>53.819277108433738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334.93</v>
      </c>
      <c r="H66" s="66">
        <v>581</v>
      </c>
      <c r="I66" s="66">
        <v>581</v>
      </c>
      <c r="J66" s="66">
        <v>312.69</v>
      </c>
      <c r="K66" s="66">
        <f t="shared" si="5"/>
        <v>93.359806526736932</v>
      </c>
      <c r="L66" s="66">
        <f t="shared" si="6"/>
        <v>53.819277108433738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8161.52</v>
      </c>
      <c r="H67" s="65">
        <f>H68+H69</f>
        <v>18450</v>
      </c>
      <c r="I67" s="65">
        <f>I68+I69</f>
        <v>18450</v>
      </c>
      <c r="J67" s="65">
        <f>J68+J69</f>
        <v>18184.52</v>
      </c>
      <c r="K67" s="65">
        <f t="shared" si="5"/>
        <v>222.808006351758</v>
      </c>
      <c r="L67" s="65">
        <f t="shared" si="6"/>
        <v>98.561084010840105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130</v>
      </c>
      <c r="H68" s="66">
        <v>539</v>
      </c>
      <c r="I68" s="66">
        <v>539</v>
      </c>
      <c r="J68" s="66">
        <v>312.69</v>
      </c>
      <c r="K68" s="66">
        <f t="shared" si="5"/>
        <v>240.53076923076924</v>
      </c>
      <c r="L68" s="66">
        <f t="shared" si="6"/>
        <v>58.012987012987011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8031.52</v>
      </c>
      <c r="H69" s="66">
        <v>17911</v>
      </c>
      <c r="I69" s="66">
        <v>17911</v>
      </c>
      <c r="J69" s="66">
        <v>17871.830000000002</v>
      </c>
      <c r="K69" s="66">
        <f t="shared" si="5"/>
        <v>222.52114170169531</v>
      </c>
      <c r="L69" s="66">
        <f t="shared" si="6"/>
        <v>99.781307576349732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</f>
        <v>1765.9</v>
      </c>
      <c r="H70" s="65">
        <f>H71</f>
        <v>3800</v>
      </c>
      <c r="I70" s="65">
        <f>I71</f>
        <v>3800</v>
      </c>
      <c r="J70" s="65">
        <f>J71</f>
        <v>1851.63</v>
      </c>
      <c r="K70" s="65">
        <f t="shared" si="5"/>
        <v>104.85474828699246</v>
      </c>
      <c r="L70" s="65">
        <f t="shared" si="6"/>
        <v>48.727105263157895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1765.9</v>
      </c>
      <c r="H71" s="65">
        <f>H72+H74</f>
        <v>3800</v>
      </c>
      <c r="I71" s="65">
        <f>I72+I74</f>
        <v>3800</v>
      </c>
      <c r="J71" s="65">
        <f>J72+J74</f>
        <v>1851.63</v>
      </c>
      <c r="K71" s="65">
        <f t="shared" si="5"/>
        <v>104.85474828699246</v>
      </c>
      <c r="L71" s="65">
        <f t="shared" si="6"/>
        <v>48.727105263157895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0</v>
      </c>
      <c r="H72" s="65">
        <f>H73</f>
        <v>0</v>
      </c>
      <c r="I72" s="65">
        <f>I73</f>
        <v>0</v>
      </c>
      <c r="J72" s="65">
        <f>J73</f>
        <v>0</v>
      </c>
      <c r="K72" s="65" t="e">
        <f t="shared" si="5"/>
        <v>#DIV/0!</v>
      </c>
      <c r="L72" s="65" t="e">
        <f t="shared" si="6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0</v>
      </c>
      <c r="I73" s="66">
        <v>0</v>
      </c>
      <c r="J73" s="66">
        <v>0</v>
      </c>
      <c r="K73" s="66" t="e">
        <f t="shared" si="5"/>
        <v>#DIV/0!</v>
      </c>
      <c r="L73" s="66" t="e">
        <f t="shared" si="6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1765.9</v>
      </c>
      <c r="H74" s="65">
        <f>H75</f>
        <v>3800</v>
      </c>
      <c r="I74" s="65">
        <f>I75</f>
        <v>3800</v>
      </c>
      <c r="J74" s="65">
        <f>J75</f>
        <v>1851.63</v>
      </c>
      <c r="K74" s="65">
        <f t="shared" si="5"/>
        <v>104.85474828699246</v>
      </c>
      <c r="L74" s="65">
        <f t="shared" si="6"/>
        <v>48.727105263157895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1765.9</v>
      </c>
      <c r="H75" s="66">
        <v>3800</v>
      </c>
      <c r="I75" s="66">
        <v>3800</v>
      </c>
      <c r="J75" s="66">
        <v>1851.63</v>
      </c>
      <c r="K75" s="66">
        <f t="shared" si="5"/>
        <v>104.85474828699246</v>
      </c>
      <c r="L75" s="66">
        <f t="shared" si="6"/>
        <v>48.727105263157895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10" sqref="C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636064</v>
      </c>
      <c r="D6" s="71">
        <f>D7+D9</f>
        <v>1449031</v>
      </c>
      <c r="E6" s="71">
        <f>E7+E9</f>
        <v>1449031</v>
      </c>
      <c r="F6" s="71">
        <f>F7+F9</f>
        <v>847240.10000000009</v>
      </c>
      <c r="G6" s="72">
        <f t="shared" ref="G6:G15" si="0">(F6*100)/C6</f>
        <v>133.20044838255274</v>
      </c>
      <c r="H6" s="72">
        <f t="shared" ref="H6:H15" si="1">(F6*100)/E6</f>
        <v>58.469425429821719</v>
      </c>
    </row>
    <row r="7" spans="1:8" x14ac:dyDescent="0.25">
      <c r="A7"/>
      <c r="B7" s="8" t="s">
        <v>168</v>
      </c>
      <c r="C7" s="71">
        <f>C8</f>
        <v>635900.35</v>
      </c>
      <c r="D7" s="71">
        <f>D8</f>
        <v>1448331</v>
      </c>
      <c r="E7" s="71">
        <f>E8</f>
        <v>1448331</v>
      </c>
      <c r="F7" s="71">
        <f>F8</f>
        <v>847099.55</v>
      </c>
      <c r="G7" s="72">
        <f t="shared" si="0"/>
        <v>133.21262521714291</v>
      </c>
      <c r="H7" s="72">
        <f t="shared" si="1"/>
        <v>58.487980302845138</v>
      </c>
    </row>
    <row r="8" spans="1:8" x14ac:dyDescent="0.25">
      <c r="A8"/>
      <c r="B8" s="16" t="s">
        <v>169</v>
      </c>
      <c r="C8" s="73">
        <v>635900.35</v>
      </c>
      <c r="D8" s="73">
        <v>1448331</v>
      </c>
      <c r="E8" s="73">
        <v>1448331</v>
      </c>
      <c r="F8" s="74">
        <v>847099.55</v>
      </c>
      <c r="G8" s="70">
        <f t="shared" si="0"/>
        <v>133.21262521714291</v>
      </c>
      <c r="H8" s="70">
        <f t="shared" si="1"/>
        <v>58.487980302845138</v>
      </c>
    </row>
    <row r="9" spans="1:8" x14ac:dyDescent="0.25">
      <c r="A9"/>
      <c r="B9" s="8" t="s">
        <v>170</v>
      </c>
      <c r="C9" s="71">
        <f>C10</f>
        <v>163.65</v>
      </c>
      <c r="D9" s="71">
        <f>D10</f>
        <v>700</v>
      </c>
      <c r="E9" s="71">
        <f>E10</f>
        <v>700</v>
      </c>
      <c r="F9" s="71">
        <f>F10</f>
        <v>140.55000000000001</v>
      </c>
      <c r="G9" s="72">
        <f t="shared" si="0"/>
        <v>85.884509624197989</v>
      </c>
      <c r="H9" s="72">
        <f t="shared" si="1"/>
        <v>20.078571428571429</v>
      </c>
    </row>
    <row r="10" spans="1:8" x14ac:dyDescent="0.25">
      <c r="A10"/>
      <c r="B10" s="16" t="s">
        <v>171</v>
      </c>
      <c r="C10" s="73">
        <v>163.65</v>
      </c>
      <c r="D10" s="73">
        <v>700</v>
      </c>
      <c r="E10" s="73">
        <v>700</v>
      </c>
      <c r="F10" s="74">
        <v>140.55000000000001</v>
      </c>
      <c r="G10" s="70">
        <f t="shared" si="0"/>
        <v>85.884509624197989</v>
      </c>
      <c r="H10" s="70">
        <f t="shared" si="1"/>
        <v>20.078571428571429</v>
      </c>
    </row>
    <row r="11" spans="1:8" x14ac:dyDescent="0.25">
      <c r="B11" s="8" t="s">
        <v>32</v>
      </c>
      <c r="C11" s="75">
        <f>C12+C14</f>
        <v>636089.22</v>
      </c>
      <c r="D11" s="75">
        <f>D12+D14</f>
        <v>1449031</v>
      </c>
      <c r="E11" s="75">
        <f>E12+E14</f>
        <v>1449031</v>
      </c>
      <c r="F11" s="75">
        <f>F12+F14</f>
        <v>847240.10000000009</v>
      </c>
      <c r="G11" s="72">
        <f t="shared" si="0"/>
        <v>133.19516718110711</v>
      </c>
      <c r="H11" s="72">
        <f t="shared" si="1"/>
        <v>58.469425429821719</v>
      </c>
    </row>
    <row r="12" spans="1:8" x14ac:dyDescent="0.25">
      <c r="A12"/>
      <c r="B12" s="8" t="s">
        <v>168</v>
      </c>
      <c r="C12" s="75">
        <f>C13</f>
        <v>635900.35</v>
      </c>
      <c r="D12" s="75">
        <f>D13</f>
        <v>1448331</v>
      </c>
      <c r="E12" s="75">
        <f>E13</f>
        <v>1448331</v>
      </c>
      <c r="F12" s="75">
        <f>F13</f>
        <v>847099.55</v>
      </c>
      <c r="G12" s="72">
        <f t="shared" si="0"/>
        <v>133.21262521714291</v>
      </c>
      <c r="H12" s="72">
        <f t="shared" si="1"/>
        <v>58.487980302845138</v>
      </c>
    </row>
    <row r="13" spans="1:8" x14ac:dyDescent="0.25">
      <c r="A13"/>
      <c r="B13" s="16" t="s">
        <v>169</v>
      </c>
      <c r="C13" s="73">
        <v>635900.35</v>
      </c>
      <c r="D13" s="73">
        <v>1448331</v>
      </c>
      <c r="E13" s="76">
        <v>1448331</v>
      </c>
      <c r="F13" s="74">
        <v>847099.55</v>
      </c>
      <c r="G13" s="70">
        <f t="shared" si="0"/>
        <v>133.21262521714291</v>
      </c>
      <c r="H13" s="70">
        <f t="shared" si="1"/>
        <v>58.487980302845138</v>
      </c>
    </row>
    <row r="14" spans="1:8" x14ac:dyDescent="0.25">
      <c r="A14"/>
      <c r="B14" s="8" t="s">
        <v>170</v>
      </c>
      <c r="C14" s="75">
        <f>C15</f>
        <v>188.87</v>
      </c>
      <c r="D14" s="75">
        <f>D15</f>
        <v>700</v>
      </c>
      <c r="E14" s="75">
        <f>E15</f>
        <v>700</v>
      </c>
      <c r="F14" s="75">
        <f>F15</f>
        <v>140.55000000000001</v>
      </c>
      <c r="G14" s="72">
        <f t="shared" si="0"/>
        <v>74.416265155927363</v>
      </c>
      <c r="H14" s="72">
        <f t="shared" si="1"/>
        <v>20.078571428571429</v>
      </c>
    </row>
    <row r="15" spans="1:8" x14ac:dyDescent="0.25">
      <c r="A15"/>
      <c r="B15" s="16" t="s">
        <v>171</v>
      </c>
      <c r="C15" s="73">
        <v>188.87</v>
      </c>
      <c r="D15" s="73">
        <v>700</v>
      </c>
      <c r="E15" s="76">
        <v>700</v>
      </c>
      <c r="F15" s="74">
        <v>140.55000000000001</v>
      </c>
      <c r="G15" s="70">
        <f t="shared" si="0"/>
        <v>74.416265155927363</v>
      </c>
      <c r="H15" s="70">
        <f t="shared" si="1"/>
        <v>20.078571428571429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tabSelected="1"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636089.22</v>
      </c>
      <c r="D6" s="75">
        <f t="shared" si="0"/>
        <v>1449031</v>
      </c>
      <c r="E6" s="75">
        <f t="shared" si="0"/>
        <v>1449031</v>
      </c>
      <c r="F6" s="75">
        <f t="shared" si="0"/>
        <v>847240.1</v>
      </c>
      <c r="G6" s="70">
        <f>(F6*100)/C6</f>
        <v>133.19516718110708</v>
      </c>
      <c r="H6" s="70">
        <f>(F6*100)/E6</f>
        <v>58.469425429821719</v>
      </c>
    </row>
    <row r="7" spans="2:8" x14ac:dyDescent="0.25">
      <c r="B7" s="8" t="s">
        <v>172</v>
      </c>
      <c r="C7" s="75">
        <f t="shared" si="0"/>
        <v>636089.22</v>
      </c>
      <c r="D7" s="75">
        <f t="shared" si="0"/>
        <v>1449031</v>
      </c>
      <c r="E7" s="75">
        <f t="shared" si="0"/>
        <v>1449031</v>
      </c>
      <c r="F7" s="75">
        <f t="shared" si="0"/>
        <v>847240.1</v>
      </c>
      <c r="G7" s="70">
        <f>(F7*100)/C7</f>
        <v>133.19516718110708</v>
      </c>
      <c r="H7" s="70">
        <f>(F7*100)/E7</f>
        <v>58.469425429821719</v>
      </c>
    </row>
    <row r="8" spans="2:8" x14ac:dyDescent="0.25">
      <c r="B8" s="11" t="s">
        <v>173</v>
      </c>
      <c r="C8" s="73">
        <v>636089.22</v>
      </c>
      <c r="D8" s="73">
        <v>1449031</v>
      </c>
      <c r="E8" s="73">
        <v>1449031</v>
      </c>
      <c r="F8" s="74">
        <v>847240.1</v>
      </c>
      <c r="G8" s="70">
        <f>(F8*100)/C8</f>
        <v>133.19516718110708</v>
      </c>
      <c r="H8" s="70">
        <f>(F8*100)/E8</f>
        <v>58.469425429821719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D52" sqref="D5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7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174</v>
      </c>
      <c r="C1" s="39"/>
    </row>
    <row r="2" spans="1:6" ht="15" customHeight="1" x14ac:dyDescent="0.2">
      <c r="A2" s="41" t="s">
        <v>34</v>
      </c>
      <c r="B2" s="42" t="s">
        <v>175</v>
      </c>
      <c r="C2" s="39"/>
    </row>
    <row r="3" spans="1:6" s="39" customFormat="1" ht="43.5" customHeight="1" x14ac:dyDescent="0.2">
      <c r="A3" s="43" t="s">
        <v>35</v>
      </c>
      <c r="B3" s="37" t="s">
        <v>176</v>
      </c>
    </row>
    <row r="4" spans="1:6" s="39" customFormat="1" x14ac:dyDescent="0.2">
      <c r="A4" s="43" t="s">
        <v>36</v>
      </c>
      <c r="B4" s="44" t="s">
        <v>177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178</v>
      </c>
      <c r="B7" s="46"/>
      <c r="C7" s="77">
        <f>C11</f>
        <v>1448331</v>
      </c>
      <c r="D7" s="77">
        <f>D11</f>
        <v>1448331</v>
      </c>
      <c r="E7" s="77">
        <f>E11</f>
        <v>847099.55</v>
      </c>
      <c r="F7" s="77">
        <f>(E7*100)/D7</f>
        <v>58.487980302845138</v>
      </c>
    </row>
    <row r="8" spans="1:6" x14ac:dyDescent="0.2">
      <c r="A8" s="47" t="s">
        <v>68</v>
      </c>
      <c r="B8" s="46"/>
      <c r="C8" s="77">
        <f>C67</f>
        <v>700</v>
      </c>
      <c r="D8" s="77">
        <f>D67</f>
        <v>700</v>
      </c>
      <c r="E8" s="77">
        <f>E67</f>
        <v>140.55000000000001</v>
      </c>
      <c r="F8" s="77">
        <f>(E8*100)/D8</f>
        <v>20.078571428571429</v>
      </c>
    </row>
    <row r="9" spans="1:6" s="57" customFormat="1" x14ac:dyDescent="0.2"/>
    <row r="10" spans="1:6" ht="38.25" x14ac:dyDescent="0.2">
      <c r="A10" s="47" t="s">
        <v>179</v>
      </c>
      <c r="B10" s="47" t="s">
        <v>180</v>
      </c>
      <c r="C10" s="47" t="s">
        <v>43</v>
      </c>
      <c r="D10" s="47" t="s">
        <v>181</v>
      </c>
      <c r="E10" s="47" t="s">
        <v>182</v>
      </c>
      <c r="F10" s="47" t="s">
        <v>183</v>
      </c>
    </row>
    <row r="11" spans="1:6" x14ac:dyDescent="0.2">
      <c r="A11" s="48" t="s">
        <v>178</v>
      </c>
      <c r="B11" s="48" t="s">
        <v>184</v>
      </c>
      <c r="C11" s="78">
        <f>C12+C58</f>
        <v>1448331</v>
      </c>
      <c r="D11" s="78">
        <f>D12+D58</f>
        <v>1448331</v>
      </c>
      <c r="E11" s="78">
        <f>E12+E58</f>
        <v>847099.55</v>
      </c>
      <c r="F11" s="79">
        <f>(E11*100)/D11</f>
        <v>58.487980302845138</v>
      </c>
    </row>
    <row r="12" spans="1:6" x14ac:dyDescent="0.2">
      <c r="A12" s="49" t="s">
        <v>66</v>
      </c>
      <c r="B12" s="50" t="s">
        <v>67</v>
      </c>
      <c r="C12" s="80">
        <f>C13+C22+C52</f>
        <v>1444531</v>
      </c>
      <c r="D12" s="80">
        <f>D13+D22+D52</f>
        <v>1444531</v>
      </c>
      <c r="E12" s="80">
        <f>E13+E22+E52</f>
        <v>845247.92</v>
      </c>
      <c r="F12" s="81">
        <f>(E12*100)/D12</f>
        <v>58.513657373915827</v>
      </c>
    </row>
    <row r="13" spans="1:6" x14ac:dyDescent="0.2">
      <c r="A13" s="51" t="s">
        <v>68</v>
      </c>
      <c r="B13" s="52" t="s">
        <v>69</v>
      </c>
      <c r="C13" s="82">
        <f>C14+C17+C19</f>
        <v>1242500</v>
      </c>
      <c r="D13" s="82">
        <f>D14+D17+D19</f>
        <v>1242500</v>
      </c>
      <c r="E13" s="82">
        <f>E14+E17+E19</f>
        <v>706396.95000000007</v>
      </c>
      <c r="F13" s="81">
        <f>(E13*100)/D13</f>
        <v>56.852873239436619</v>
      </c>
    </row>
    <row r="14" spans="1:6" x14ac:dyDescent="0.2">
      <c r="A14" s="53" t="s">
        <v>70</v>
      </c>
      <c r="B14" s="54" t="s">
        <v>71</v>
      </c>
      <c r="C14" s="83">
        <f>C15+C16</f>
        <v>1016306</v>
      </c>
      <c r="D14" s="83">
        <f>D15+D16</f>
        <v>1016306</v>
      </c>
      <c r="E14" s="83">
        <f>E15+E16</f>
        <v>562115.85</v>
      </c>
      <c r="F14" s="83">
        <f>(E14*100)/D14</f>
        <v>55.309704951067886</v>
      </c>
    </row>
    <row r="15" spans="1:6" x14ac:dyDescent="0.2">
      <c r="A15" s="55" t="s">
        <v>72</v>
      </c>
      <c r="B15" s="56" t="s">
        <v>73</v>
      </c>
      <c r="C15" s="84">
        <v>1010306</v>
      </c>
      <c r="D15" s="84">
        <v>1010306</v>
      </c>
      <c r="E15" s="84">
        <v>558031.77</v>
      </c>
      <c r="F15" s="84"/>
    </row>
    <row r="16" spans="1:6" x14ac:dyDescent="0.2">
      <c r="A16" s="55" t="s">
        <v>74</v>
      </c>
      <c r="B16" s="56" t="s">
        <v>75</v>
      </c>
      <c r="C16" s="84">
        <v>6000</v>
      </c>
      <c r="D16" s="84">
        <v>6000</v>
      </c>
      <c r="E16" s="84">
        <v>4084.08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28000</v>
      </c>
      <c r="D17" s="83">
        <f>D18</f>
        <v>28000</v>
      </c>
      <c r="E17" s="83">
        <f>E18</f>
        <v>17730.68</v>
      </c>
      <c r="F17" s="83">
        <f>(E17*100)/D17</f>
        <v>63.323857142857143</v>
      </c>
    </row>
    <row r="18" spans="1:6" x14ac:dyDescent="0.2">
      <c r="A18" s="55" t="s">
        <v>78</v>
      </c>
      <c r="B18" s="56" t="s">
        <v>77</v>
      </c>
      <c r="C18" s="84">
        <v>28000</v>
      </c>
      <c r="D18" s="84">
        <v>28000</v>
      </c>
      <c r="E18" s="84">
        <v>17730.68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198194</v>
      </c>
      <c r="D19" s="83">
        <f>D20+D21</f>
        <v>198194</v>
      </c>
      <c r="E19" s="83">
        <f>E20+E21</f>
        <v>126550.42</v>
      </c>
      <c r="F19" s="83">
        <f>(E19*100)/D19</f>
        <v>63.85179167886011</v>
      </c>
    </row>
    <row r="20" spans="1:6" x14ac:dyDescent="0.2">
      <c r="A20" s="55" t="s">
        <v>81</v>
      </c>
      <c r="B20" s="56" t="s">
        <v>82</v>
      </c>
      <c r="C20" s="84">
        <v>33804</v>
      </c>
      <c r="D20" s="84">
        <v>33804</v>
      </c>
      <c r="E20" s="84">
        <v>33801.31</v>
      </c>
      <c r="F20" s="84"/>
    </row>
    <row r="21" spans="1:6" x14ac:dyDescent="0.2">
      <c r="A21" s="55" t="s">
        <v>83</v>
      </c>
      <c r="B21" s="56" t="s">
        <v>84</v>
      </c>
      <c r="C21" s="84">
        <v>164390</v>
      </c>
      <c r="D21" s="84">
        <v>164390</v>
      </c>
      <c r="E21" s="84">
        <v>92749.11</v>
      </c>
      <c r="F21" s="84"/>
    </row>
    <row r="22" spans="1:6" x14ac:dyDescent="0.2">
      <c r="A22" s="51" t="s">
        <v>85</v>
      </c>
      <c r="B22" s="52" t="s">
        <v>86</v>
      </c>
      <c r="C22" s="82">
        <f>C23+C28+C34+C44+C46</f>
        <v>183000</v>
      </c>
      <c r="D22" s="82">
        <f>D23+D28+D34+D44+D46</f>
        <v>183000</v>
      </c>
      <c r="E22" s="82">
        <f>E23+E28+E34+E44+E46</f>
        <v>120353.76</v>
      </c>
      <c r="F22" s="81">
        <f>(E22*100)/D22</f>
        <v>65.767081967213116</v>
      </c>
    </row>
    <row r="23" spans="1:6" x14ac:dyDescent="0.2">
      <c r="A23" s="53" t="s">
        <v>87</v>
      </c>
      <c r="B23" s="54" t="s">
        <v>88</v>
      </c>
      <c r="C23" s="83">
        <f>C24+C25+C26+C27</f>
        <v>45410</v>
      </c>
      <c r="D23" s="83">
        <f>D24+D25+D26+D27</f>
        <v>45410</v>
      </c>
      <c r="E23" s="83">
        <f>E24+E25+E26+E27</f>
        <v>17143.34</v>
      </c>
      <c r="F23" s="83">
        <f>(E23*100)/D23</f>
        <v>37.752345298392427</v>
      </c>
    </row>
    <row r="24" spans="1:6" x14ac:dyDescent="0.2">
      <c r="A24" s="55" t="s">
        <v>89</v>
      </c>
      <c r="B24" s="56" t="s">
        <v>90</v>
      </c>
      <c r="C24" s="84">
        <v>8000</v>
      </c>
      <c r="D24" s="84">
        <v>8000</v>
      </c>
      <c r="E24" s="84">
        <v>3297.11</v>
      </c>
      <c r="F24" s="84"/>
    </row>
    <row r="25" spans="1:6" ht="25.5" x14ac:dyDescent="0.2">
      <c r="A25" s="55" t="s">
        <v>91</v>
      </c>
      <c r="B25" s="56" t="s">
        <v>92</v>
      </c>
      <c r="C25" s="84">
        <v>37000</v>
      </c>
      <c r="D25" s="84">
        <v>37000</v>
      </c>
      <c r="E25" s="84">
        <v>13646.23</v>
      </c>
      <c r="F25" s="84"/>
    </row>
    <row r="26" spans="1:6" x14ac:dyDescent="0.2">
      <c r="A26" s="55" t="s">
        <v>93</v>
      </c>
      <c r="B26" s="56" t="s">
        <v>94</v>
      </c>
      <c r="C26" s="84">
        <v>400</v>
      </c>
      <c r="D26" s="84">
        <v>400</v>
      </c>
      <c r="E26" s="84">
        <v>200</v>
      </c>
      <c r="F26" s="84"/>
    </row>
    <row r="27" spans="1:6" x14ac:dyDescent="0.2">
      <c r="A27" s="55" t="s">
        <v>95</v>
      </c>
      <c r="B27" s="56" t="s">
        <v>96</v>
      </c>
      <c r="C27" s="84">
        <v>10</v>
      </c>
      <c r="D27" s="84">
        <v>10</v>
      </c>
      <c r="E27" s="84">
        <v>0</v>
      </c>
      <c r="F27" s="84"/>
    </row>
    <row r="28" spans="1:6" x14ac:dyDescent="0.2">
      <c r="A28" s="53" t="s">
        <v>97</v>
      </c>
      <c r="B28" s="54" t="s">
        <v>98</v>
      </c>
      <c r="C28" s="83">
        <f>C29+C30+C31+C32+C33</f>
        <v>46466</v>
      </c>
      <c r="D28" s="83">
        <f>D29+D30+D31+D32+D33</f>
        <v>46466</v>
      </c>
      <c r="E28" s="83">
        <f>E29+E30+E31+E32+E33</f>
        <v>14730.1</v>
      </c>
      <c r="F28" s="83">
        <f>(E28*100)/D28</f>
        <v>31.70081349804158</v>
      </c>
    </row>
    <row r="29" spans="1:6" x14ac:dyDescent="0.2">
      <c r="A29" s="55" t="s">
        <v>99</v>
      </c>
      <c r="B29" s="56" t="s">
        <v>100</v>
      </c>
      <c r="C29" s="84">
        <v>16000</v>
      </c>
      <c r="D29" s="84">
        <v>16000</v>
      </c>
      <c r="E29" s="84">
        <v>6294.9</v>
      </c>
      <c r="F29" s="84"/>
    </row>
    <row r="30" spans="1:6" x14ac:dyDescent="0.2">
      <c r="A30" s="55" t="s">
        <v>101</v>
      </c>
      <c r="B30" s="56" t="s">
        <v>102</v>
      </c>
      <c r="C30" s="84">
        <v>29000</v>
      </c>
      <c r="D30" s="84">
        <v>29000</v>
      </c>
      <c r="E30" s="84">
        <v>8161.71</v>
      </c>
      <c r="F30" s="84"/>
    </row>
    <row r="31" spans="1:6" x14ac:dyDescent="0.2">
      <c r="A31" s="55" t="s">
        <v>103</v>
      </c>
      <c r="B31" s="56" t="s">
        <v>104</v>
      </c>
      <c r="C31" s="84">
        <v>200</v>
      </c>
      <c r="D31" s="84">
        <v>200</v>
      </c>
      <c r="E31" s="84">
        <v>38.4</v>
      </c>
      <c r="F31" s="84"/>
    </row>
    <row r="32" spans="1:6" x14ac:dyDescent="0.2">
      <c r="A32" s="55" t="s">
        <v>105</v>
      </c>
      <c r="B32" s="56" t="s">
        <v>106</v>
      </c>
      <c r="C32" s="84">
        <v>1000</v>
      </c>
      <c r="D32" s="84">
        <v>1000</v>
      </c>
      <c r="E32" s="84">
        <v>235.09</v>
      </c>
      <c r="F32" s="84"/>
    </row>
    <row r="33" spans="1:6" x14ac:dyDescent="0.2">
      <c r="A33" s="55" t="s">
        <v>107</v>
      </c>
      <c r="B33" s="56" t="s">
        <v>108</v>
      </c>
      <c r="C33" s="84">
        <v>266</v>
      </c>
      <c r="D33" s="84">
        <v>266</v>
      </c>
      <c r="E33" s="84">
        <v>0</v>
      </c>
      <c r="F33" s="84"/>
    </row>
    <row r="34" spans="1:6" x14ac:dyDescent="0.2">
      <c r="A34" s="53" t="s">
        <v>109</v>
      </c>
      <c r="B34" s="54" t="s">
        <v>110</v>
      </c>
      <c r="C34" s="83">
        <f>C35+C36+C37+C38+C39+C40+C41+C42+C43</f>
        <v>85704</v>
      </c>
      <c r="D34" s="83">
        <f>D35+D36+D37+D38+D39+D40+D41+D42+D43</f>
        <v>85704</v>
      </c>
      <c r="E34" s="83">
        <f>E35+E36+E37+E38+E39+E40+E41+E42+E43</f>
        <v>86760.189999999988</v>
      </c>
      <c r="F34" s="83">
        <f>(E34*100)/D34</f>
        <v>101.23236955101279</v>
      </c>
    </row>
    <row r="35" spans="1:6" x14ac:dyDescent="0.2">
      <c r="A35" s="55" t="s">
        <v>111</v>
      </c>
      <c r="B35" s="56" t="s">
        <v>112</v>
      </c>
      <c r="C35" s="84">
        <v>13000</v>
      </c>
      <c r="D35" s="84">
        <v>13000</v>
      </c>
      <c r="E35" s="84">
        <v>6616.63</v>
      </c>
      <c r="F35" s="84"/>
    </row>
    <row r="36" spans="1:6" x14ac:dyDescent="0.2">
      <c r="A36" s="55" t="s">
        <v>113</v>
      </c>
      <c r="B36" s="56" t="s">
        <v>114</v>
      </c>
      <c r="C36" s="84">
        <v>4000</v>
      </c>
      <c r="D36" s="84">
        <v>4000</v>
      </c>
      <c r="E36" s="84">
        <v>2555.5300000000002</v>
      </c>
      <c r="F36" s="84"/>
    </row>
    <row r="37" spans="1:6" x14ac:dyDescent="0.2">
      <c r="A37" s="55" t="s">
        <v>115</v>
      </c>
      <c r="B37" s="56" t="s">
        <v>116</v>
      </c>
      <c r="C37" s="84">
        <v>2000</v>
      </c>
      <c r="D37" s="84">
        <v>2000</v>
      </c>
      <c r="E37" s="84">
        <v>1470.76</v>
      </c>
      <c r="F37" s="84"/>
    </row>
    <row r="38" spans="1:6" x14ac:dyDescent="0.2">
      <c r="A38" s="55" t="s">
        <v>117</v>
      </c>
      <c r="B38" s="56" t="s">
        <v>118</v>
      </c>
      <c r="C38" s="84">
        <v>10000</v>
      </c>
      <c r="D38" s="84">
        <v>10000</v>
      </c>
      <c r="E38" s="84">
        <v>4882.5</v>
      </c>
      <c r="F38" s="84"/>
    </row>
    <row r="39" spans="1:6" x14ac:dyDescent="0.2">
      <c r="A39" s="55" t="s">
        <v>119</v>
      </c>
      <c r="B39" s="56" t="s">
        <v>120</v>
      </c>
      <c r="C39" s="84">
        <v>8200</v>
      </c>
      <c r="D39" s="84">
        <v>8200</v>
      </c>
      <c r="E39" s="84">
        <v>3355.07</v>
      </c>
      <c r="F39" s="84"/>
    </row>
    <row r="40" spans="1:6" x14ac:dyDescent="0.2">
      <c r="A40" s="55" t="s">
        <v>121</v>
      </c>
      <c r="B40" s="56" t="s">
        <v>122</v>
      </c>
      <c r="C40" s="84">
        <v>4500</v>
      </c>
      <c r="D40" s="84">
        <v>4500</v>
      </c>
      <c r="E40" s="84">
        <v>1347</v>
      </c>
      <c r="F40" s="84"/>
    </row>
    <row r="41" spans="1:6" x14ac:dyDescent="0.2">
      <c r="A41" s="55" t="s">
        <v>123</v>
      </c>
      <c r="B41" s="56" t="s">
        <v>124</v>
      </c>
      <c r="C41" s="84">
        <v>43171</v>
      </c>
      <c r="D41" s="84">
        <v>43171</v>
      </c>
      <c r="E41" s="84">
        <v>66184.59</v>
      </c>
      <c r="F41" s="84"/>
    </row>
    <row r="42" spans="1:6" x14ac:dyDescent="0.2">
      <c r="A42" s="55" t="s">
        <v>125</v>
      </c>
      <c r="B42" s="56" t="s">
        <v>126</v>
      </c>
      <c r="C42" s="84">
        <v>133</v>
      </c>
      <c r="D42" s="84">
        <v>133</v>
      </c>
      <c r="E42" s="84">
        <v>85.68</v>
      </c>
      <c r="F42" s="84"/>
    </row>
    <row r="43" spans="1:6" x14ac:dyDescent="0.2">
      <c r="A43" s="55" t="s">
        <v>127</v>
      </c>
      <c r="B43" s="56" t="s">
        <v>128</v>
      </c>
      <c r="C43" s="84">
        <v>700</v>
      </c>
      <c r="D43" s="84">
        <v>700</v>
      </c>
      <c r="E43" s="84">
        <v>262.43</v>
      </c>
      <c r="F43" s="84"/>
    </row>
    <row r="44" spans="1:6" x14ac:dyDescent="0.2">
      <c r="A44" s="53" t="s">
        <v>129</v>
      </c>
      <c r="B44" s="54" t="s">
        <v>130</v>
      </c>
      <c r="C44" s="83">
        <f>C45</f>
        <v>550</v>
      </c>
      <c r="D44" s="83">
        <f>D45</f>
        <v>550</v>
      </c>
      <c r="E44" s="83">
        <f>E45</f>
        <v>226</v>
      </c>
      <c r="F44" s="83">
        <f>(E44*100)/D44</f>
        <v>41.090909090909093</v>
      </c>
    </row>
    <row r="45" spans="1:6" ht="25.5" x14ac:dyDescent="0.2">
      <c r="A45" s="55" t="s">
        <v>131</v>
      </c>
      <c r="B45" s="56" t="s">
        <v>132</v>
      </c>
      <c r="C45" s="84">
        <v>550</v>
      </c>
      <c r="D45" s="84">
        <v>550</v>
      </c>
      <c r="E45" s="84">
        <v>226</v>
      </c>
      <c r="F45" s="84"/>
    </row>
    <row r="46" spans="1:6" x14ac:dyDescent="0.2">
      <c r="A46" s="53" t="s">
        <v>133</v>
      </c>
      <c r="B46" s="54" t="s">
        <v>134</v>
      </c>
      <c r="C46" s="83">
        <f>C47+C48+C49+C50+C51</f>
        <v>4870</v>
      </c>
      <c r="D46" s="83">
        <f>D47+D48+D49+D50+D51</f>
        <v>4870</v>
      </c>
      <c r="E46" s="83">
        <f>E47+E48+E49+E50+E51</f>
        <v>1494.1299999999999</v>
      </c>
      <c r="F46" s="83">
        <f>(E46*100)/D46</f>
        <v>30.680287474332648</v>
      </c>
    </row>
    <row r="47" spans="1:6" x14ac:dyDescent="0.2">
      <c r="A47" s="55" t="s">
        <v>135</v>
      </c>
      <c r="B47" s="56" t="s">
        <v>136</v>
      </c>
      <c r="C47" s="84">
        <v>400</v>
      </c>
      <c r="D47" s="84">
        <v>400</v>
      </c>
      <c r="E47" s="84">
        <v>0</v>
      </c>
      <c r="F47" s="84"/>
    </row>
    <row r="48" spans="1:6" x14ac:dyDescent="0.2">
      <c r="A48" s="55" t="s">
        <v>137</v>
      </c>
      <c r="B48" s="56" t="s">
        <v>138</v>
      </c>
      <c r="C48" s="84">
        <v>70</v>
      </c>
      <c r="D48" s="84">
        <v>70</v>
      </c>
      <c r="E48" s="84">
        <v>71.55</v>
      </c>
      <c r="F48" s="84"/>
    </row>
    <row r="49" spans="1:6" x14ac:dyDescent="0.2">
      <c r="A49" s="55" t="s">
        <v>139</v>
      </c>
      <c r="B49" s="56" t="s">
        <v>140</v>
      </c>
      <c r="C49" s="84">
        <v>2000</v>
      </c>
      <c r="D49" s="84">
        <v>2000</v>
      </c>
      <c r="E49" s="84">
        <v>980</v>
      </c>
      <c r="F49" s="84"/>
    </row>
    <row r="50" spans="1:6" x14ac:dyDescent="0.2">
      <c r="A50" s="55" t="s">
        <v>141</v>
      </c>
      <c r="B50" s="56" t="s">
        <v>142</v>
      </c>
      <c r="C50" s="84">
        <v>1400</v>
      </c>
      <c r="D50" s="84">
        <v>1400</v>
      </c>
      <c r="E50" s="84">
        <v>0</v>
      </c>
      <c r="F50" s="84"/>
    </row>
    <row r="51" spans="1:6" x14ac:dyDescent="0.2">
      <c r="A51" s="55" t="s">
        <v>143</v>
      </c>
      <c r="B51" s="56" t="s">
        <v>134</v>
      </c>
      <c r="C51" s="84">
        <v>1000</v>
      </c>
      <c r="D51" s="84">
        <v>1000</v>
      </c>
      <c r="E51" s="84">
        <v>442.58</v>
      </c>
      <c r="F51" s="84"/>
    </row>
    <row r="52" spans="1:6" x14ac:dyDescent="0.2">
      <c r="A52" s="51" t="s">
        <v>144</v>
      </c>
      <c r="B52" s="52" t="s">
        <v>145</v>
      </c>
      <c r="C52" s="82">
        <f>C53+C55</f>
        <v>19031</v>
      </c>
      <c r="D52" s="82">
        <f>D53+D55</f>
        <v>19031</v>
      </c>
      <c r="E52" s="82">
        <f>E53+E55</f>
        <v>18497.21</v>
      </c>
      <c r="F52" s="81">
        <f>(E52*100)/D52</f>
        <v>97.195155272975668</v>
      </c>
    </row>
    <row r="53" spans="1:6" x14ac:dyDescent="0.2">
      <c r="A53" s="53" t="s">
        <v>146</v>
      </c>
      <c r="B53" s="54" t="s">
        <v>147</v>
      </c>
      <c r="C53" s="83">
        <f>C54</f>
        <v>581</v>
      </c>
      <c r="D53" s="83">
        <f>D54</f>
        <v>581</v>
      </c>
      <c r="E53" s="83">
        <f>E54</f>
        <v>312.69</v>
      </c>
      <c r="F53" s="83">
        <f>(E53*100)/D53</f>
        <v>53.819277108433738</v>
      </c>
    </row>
    <row r="54" spans="1:6" ht="25.5" x14ac:dyDescent="0.2">
      <c r="A54" s="55" t="s">
        <v>148</v>
      </c>
      <c r="B54" s="56" t="s">
        <v>149</v>
      </c>
      <c r="C54" s="84">
        <v>581</v>
      </c>
      <c r="D54" s="84">
        <v>581</v>
      </c>
      <c r="E54" s="84">
        <v>312.69</v>
      </c>
      <c r="F54" s="84"/>
    </row>
    <row r="55" spans="1:6" x14ac:dyDescent="0.2">
      <c r="A55" s="53" t="s">
        <v>150</v>
      </c>
      <c r="B55" s="54" t="s">
        <v>151</v>
      </c>
      <c r="C55" s="83">
        <f>C56+C57</f>
        <v>18450</v>
      </c>
      <c r="D55" s="83">
        <f>D56+D57</f>
        <v>18450</v>
      </c>
      <c r="E55" s="83">
        <f>E56+E57</f>
        <v>18184.52</v>
      </c>
      <c r="F55" s="83">
        <f>(E55*100)/D55</f>
        <v>98.561084010840105</v>
      </c>
    </row>
    <row r="56" spans="1:6" x14ac:dyDescent="0.2">
      <c r="A56" s="55" t="s">
        <v>152</v>
      </c>
      <c r="B56" s="56" t="s">
        <v>153</v>
      </c>
      <c r="C56" s="84">
        <v>539</v>
      </c>
      <c r="D56" s="84">
        <v>539</v>
      </c>
      <c r="E56" s="84">
        <v>312.69</v>
      </c>
      <c r="F56" s="84"/>
    </row>
    <row r="57" spans="1:6" x14ac:dyDescent="0.2">
      <c r="A57" s="55" t="s">
        <v>154</v>
      </c>
      <c r="B57" s="56" t="s">
        <v>155</v>
      </c>
      <c r="C57" s="84">
        <v>17911</v>
      </c>
      <c r="D57" s="84">
        <v>17911</v>
      </c>
      <c r="E57" s="84">
        <v>17871.830000000002</v>
      </c>
      <c r="F57" s="84"/>
    </row>
    <row r="58" spans="1:6" x14ac:dyDescent="0.2">
      <c r="A58" s="49" t="s">
        <v>156</v>
      </c>
      <c r="B58" s="50" t="s">
        <v>157</v>
      </c>
      <c r="C58" s="80">
        <f t="shared" ref="C58:E60" si="0">C59</f>
        <v>3800</v>
      </c>
      <c r="D58" s="80">
        <f t="shared" si="0"/>
        <v>3800</v>
      </c>
      <c r="E58" s="80">
        <f t="shared" si="0"/>
        <v>1851.63</v>
      </c>
      <c r="F58" s="81">
        <f>(E58*100)/D58</f>
        <v>48.727105263157895</v>
      </c>
    </row>
    <row r="59" spans="1:6" x14ac:dyDescent="0.2">
      <c r="A59" s="51" t="s">
        <v>158</v>
      </c>
      <c r="B59" s="52" t="s">
        <v>159</v>
      </c>
      <c r="C59" s="82">
        <f t="shared" si="0"/>
        <v>3800</v>
      </c>
      <c r="D59" s="82">
        <f t="shared" si="0"/>
        <v>3800</v>
      </c>
      <c r="E59" s="82">
        <f t="shared" si="0"/>
        <v>1851.63</v>
      </c>
      <c r="F59" s="81">
        <f>(E59*100)/D59</f>
        <v>48.727105263157895</v>
      </c>
    </row>
    <row r="60" spans="1:6" x14ac:dyDescent="0.2">
      <c r="A60" s="53" t="s">
        <v>164</v>
      </c>
      <c r="B60" s="54" t="s">
        <v>165</v>
      </c>
      <c r="C60" s="83">
        <f t="shared" si="0"/>
        <v>3800</v>
      </c>
      <c r="D60" s="83">
        <f t="shared" si="0"/>
        <v>3800</v>
      </c>
      <c r="E60" s="83">
        <f t="shared" si="0"/>
        <v>1851.63</v>
      </c>
      <c r="F60" s="83">
        <f>(E60*100)/D60</f>
        <v>48.727105263157895</v>
      </c>
    </row>
    <row r="61" spans="1:6" x14ac:dyDescent="0.2">
      <c r="A61" s="55" t="s">
        <v>166</v>
      </c>
      <c r="B61" s="56" t="s">
        <v>167</v>
      </c>
      <c r="C61" s="84">
        <v>3800</v>
      </c>
      <c r="D61" s="84">
        <v>3800</v>
      </c>
      <c r="E61" s="84">
        <v>1851.63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1448331</v>
      </c>
      <c r="D62" s="80">
        <f t="shared" si="1"/>
        <v>1448331</v>
      </c>
      <c r="E62" s="80">
        <f t="shared" si="1"/>
        <v>847099.55</v>
      </c>
      <c r="F62" s="81">
        <f>(E62*100)/D62</f>
        <v>58.487980302845138</v>
      </c>
    </row>
    <row r="63" spans="1:6" x14ac:dyDescent="0.2">
      <c r="A63" s="51" t="s">
        <v>58</v>
      </c>
      <c r="B63" s="52" t="s">
        <v>59</v>
      </c>
      <c r="C63" s="82">
        <f t="shared" si="1"/>
        <v>1448331</v>
      </c>
      <c r="D63" s="82">
        <f t="shared" si="1"/>
        <v>1448331</v>
      </c>
      <c r="E63" s="82">
        <f t="shared" si="1"/>
        <v>847099.55</v>
      </c>
      <c r="F63" s="81">
        <f>(E63*100)/D63</f>
        <v>58.487980302845138</v>
      </c>
    </row>
    <row r="64" spans="1:6" ht="25.5" x14ac:dyDescent="0.2">
      <c r="A64" s="53" t="s">
        <v>60</v>
      </c>
      <c r="B64" s="54" t="s">
        <v>61</v>
      </c>
      <c r="C64" s="83">
        <f>C65+C66</f>
        <v>1448331</v>
      </c>
      <c r="D64" s="83">
        <f>D65+D66</f>
        <v>1448331</v>
      </c>
      <c r="E64" s="83">
        <f>E65+E66</f>
        <v>847099.55</v>
      </c>
      <c r="F64" s="83">
        <f>(E64*100)/D64</f>
        <v>58.487980302845138</v>
      </c>
    </row>
    <row r="65" spans="1:6" x14ac:dyDescent="0.2">
      <c r="A65" s="55" t="s">
        <v>62</v>
      </c>
      <c r="B65" s="56" t="s">
        <v>63</v>
      </c>
      <c r="C65" s="84">
        <v>1444531</v>
      </c>
      <c r="D65" s="84">
        <v>1444531</v>
      </c>
      <c r="E65" s="84">
        <v>845247.92</v>
      </c>
      <c r="F65" s="84"/>
    </row>
    <row r="66" spans="1:6" ht="25.5" x14ac:dyDescent="0.2">
      <c r="A66" s="55" t="s">
        <v>64</v>
      </c>
      <c r="B66" s="56" t="s">
        <v>65</v>
      </c>
      <c r="C66" s="84">
        <v>3800</v>
      </c>
      <c r="D66" s="84">
        <v>3800</v>
      </c>
      <c r="E66" s="84">
        <v>1851.63</v>
      </c>
      <c r="F66" s="84"/>
    </row>
    <row r="67" spans="1:6" x14ac:dyDescent="0.2">
      <c r="A67" s="48" t="s">
        <v>68</v>
      </c>
      <c r="B67" s="48" t="s">
        <v>185</v>
      </c>
      <c r="C67" s="78">
        <f>C68+C74</f>
        <v>700</v>
      </c>
      <c r="D67" s="78">
        <f>D68+D74</f>
        <v>700</v>
      </c>
      <c r="E67" s="78">
        <f>E68+E74</f>
        <v>140.55000000000001</v>
      </c>
      <c r="F67" s="79">
        <f>(E67*100)/D67</f>
        <v>20.078571428571429</v>
      </c>
    </row>
    <row r="68" spans="1:6" x14ac:dyDescent="0.2">
      <c r="A68" s="49" t="s">
        <v>66</v>
      </c>
      <c r="B68" s="50" t="s">
        <v>67</v>
      </c>
      <c r="C68" s="80">
        <f>C69</f>
        <v>700</v>
      </c>
      <c r="D68" s="80">
        <f>D69</f>
        <v>700</v>
      </c>
      <c r="E68" s="80">
        <f>E69</f>
        <v>140.55000000000001</v>
      </c>
      <c r="F68" s="81">
        <f>(E68*100)/D68</f>
        <v>20.078571428571429</v>
      </c>
    </row>
    <row r="69" spans="1:6" x14ac:dyDescent="0.2">
      <c r="A69" s="51" t="s">
        <v>85</v>
      </c>
      <c r="B69" s="52" t="s">
        <v>86</v>
      </c>
      <c r="C69" s="82">
        <f>C70+C72</f>
        <v>700</v>
      </c>
      <c r="D69" s="82">
        <f>D70+D72</f>
        <v>700</v>
      </c>
      <c r="E69" s="82">
        <f>E70+E72</f>
        <v>140.55000000000001</v>
      </c>
      <c r="F69" s="81">
        <f>(E69*100)/D69</f>
        <v>20.078571428571429</v>
      </c>
    </row>
    <row r="70" spans="1:6" x14ac:dyDescent="0.2">
      <c r="A70" s="53" t="s">
        <v>97</v>
      </c>
      <c r="B70" s="54" t="s">
        <v>98</v>
      </c>
      <c r="C70" s="83">
        <f>C71</f>
        <v>700</v>
      </c>
      <c r="D70" s="83">
        <f>D71</f>
        <v>700</v>
      </c>
      <c r="E70" s="83">
        <f>E71</f>
        <v>140.55000000000001</v>
      </c>
      <c r="F70" s="83">
        <f>(E70*100)/D70</f>
        <v>20.078571428571429</v>
      </c>
    </row>
    <row r="71" spans="1:6" x14ac:dyDescent="0.2">
      <c r="A71" s="55" t="s">
        <v>99</v>
      </c>
      <c r="B71" s="56" t="s">
        <v>100</v>
      </c>
      <c r="C71" s="84">
        <v>700</v>
      </c>
      <c r="D71" s="84">
        <v>700</v>
      </c>
      <c r="E71" s="84">
        <v>140.55000000000001</v>
      </c>
      <c r="F71" s="84"/>
    </row>
    <row r="72" spans="1:6" x14ac:dyDescent="0.2">
      <c r="A72" s="53" t="s">
        <v>109</v>
      </c>
      <c r="B72" s="54" t="s">
        <v>110</v>
      </c>
      <c r="C72" s="83">
        <f>C73</f>
        <v>0</v>
      </c>
      <c r="D72" s="83">
        <f>D73</f>
        <v>0</v>
      </c>
      <c r="E72" s="83">
        <f>E73</f>
        <v>0</v>
      </c>
      <c r="F72" s="83" t="e">
        <f>(E72*100)/D72</f>
        <v>#DIV/0!</v>
      </c>
    </row>
    <row r="73" spans="1:6" x14ac:dyDescent="0.2">
      <c r="A73" s="55" t="s">
        <v>119</v>
      </c>
      <c r="B73" s="56" t="s">
        <v>120</v>
      </c>
      <c r="C73" s="84">
        <v>0</v>
      </c>
      <c r="D73" s="84">
        <v>0</v>
      </c>
      <c r="E73" s="84">
        <v>0</v>
      </c>
      <c r="F73" s="84"/>
    </row>
    <row r="74" spans="1:6" x14ac:dyDescent="0.2">
      <c r="A74" s="49" t="s">
        <v>156</v>
      </c>
      <c r="B74" s="50" t="s">
        <v>157</v>
      </c>
      <c r="C74" s="80">
        <f t="shared" ref="C74:E76" si="2">C75</f>
        <v>0</v>
      </c>
      <c r="D74" s="80">
        <f t="shared" si="2"/>
        <v>0</v>
      </c>
      <c r="E74" s="80">
        <f t="shared" si="2"/>
        <v>0</v>
      </c>
      <c r="F74" s="81" t="e">
        <f>(E74*100)/D74</f>
        <v>#DIV/0!</v>
      </c>
    </row>
    <row r="75" spans="1:6" x14ac:dyDescent="0.2">
      <c r="A75" s="51" t="s">
        <v>158</v>
      </c>
      <c r="B75" s="52" t="s">
        <v>159</v>
      </c>
      <c r="C75" s="82">
        <f t="shared" si="2"/>
        <v>0</v>
      </c>
      <c r="D75" s="82">
        <f t="shared" si="2"/>
        <v>0</v>
      </c>
      <c r="E75" s="82">
        <f t="shared" si="2"/>
        <v>0</v>
      </c>
      <c r="F75" s="81" t="e">
        <f>(E75*100)/D75</f>
        <v>#DIV/0!</v>
      </c>
    </row>
    <row r="76" spans="1:6" x14ac:dyDescent="0.2">
      <c r="A76" s="53" t="s">
        <v>160</v>
      </c>
      <c r="B76" s="54" t="s">
        <v>161</v>
      </c>
      <c r="C76" s="83">
        <f t="shared" si="2"/>
        <v>0</v>
      </c>
      <c r="D76" s="83">
        <f t="shared" si="2"/>
        <v>0</v>
      </c>
      <c r="E76" s="83">
        <f t="shared" si="2"/>
        <v>0</v>
      </c>
      <c r="F76" s="83" t="e">
        <f>(E76*100)/D76</f>
        <v>#DIV/0!</v>
      </c>
    </row>
    <row r="77" spans="1:6" x14ac:dyDescent="0.2">
      <c r="A77" s="55" t="s">
        <v>162</v>
      </c>
      <c r="B77" s="56" t="s">
        <v>163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3">C79</f>
        <v>700</v>
      </c>
      <c r="D78" s="80">
        <f t="shared" si="3"/>
        <v>700</v>
      </c>
      <c r="E78" s="80">
        <f t="shared" si="3"/>
        <v>140.55000000000001</v>
      </c>
      <c r="F78" s="81">
        <f>(E78*100)/D78</f>
        <v>20.078571428571429</v>
      </c>
    </row>
    <row r="79" spans="1:6" x14ac:dyDescent="0.2">
      <c r="A79" s="51" t="s">
        <v>52</v>
      </c>
      <c r="B79" s="52" t="s">
        <v>53</v>
      </c>
      <c r="C79" s="82">
        <f t="shared" si="3"/>
        <v>700</v>
      </c>
      <c r="D79" s="82">
        <f t="shared" si="3"/>
        <v>700</v>
      </c>
      <c r="E79" s="82">
        <f t="shared" si="3"/>
        <v>140.55000000000001</v>
      </c>
      <c r="F79" s="81">
        <f>(E79*100)/D79</f>
        <v>20.078571428571429</v>
      </c>
    </row>
    <row r="80" spans="1:6" x14ac:dyDescent="0.2">
      <c r="A80" s="53" t="s">
        <v>54</v>
      </c>
      <c r="B80" s="54" t="s">
        <v>55</v>
      </c>
      <c r="C80" s="83">
        <f t="shared" si="3"/>
        <v>700</v>
      </c>
      <c r="D80" s="83">
        <f t="shared" si="3"/>
        <v>700</v>
      </c>
      <c r="E80" s="83">
        <f t="shared" si="3"/>
        <v>140.55000000000001</v>
      </c>
      <c r="F80" s="83">
        <f>(E80*100)/D80</f>
        <v>20.078571428571429</v>
      </c>
    </row>
    <row r="81" spans="1:6" x14ac:dyDescent="0.2">
      <c r="A81" s="55" t="s">
        <v>56</v>
      </c>
      <c r="B81" s="56" t="s">
        <v>57</v>
      </c>
      <c r="C81" s="84">
        <v>700</v>
      </c>
      <c r="D81" s="84">
        <v>700</v>
      </c>
      <c r="E81" s="84">
        <v>140.55000000000001</v>
      </c>
      <c r="F81" s="84"/>
    </row>
    <row r="82" spans="1:6" s="57" customFormat="1" x14ac:dyDescent="0.2"/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Mihaljević</cp:lastModifiedBy>
  <cp:lastPrinted>2023-07-24T12:33:14Z</cp:lastPrinted>
  <dcterms:created xsi:type="dcterms:W3CDTF">2022-08-12T12:51:27Z</dcterms:created>
  <dcterms:modified xsi:type="dcterms:W3CDTF">2024-07-16T05:40:12Z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