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mihaljevic1\Desktop\Polugodišnji izvještaj o izvršenju financijskog plana 6-2024\ŽDO\"/>
    </mc:Choice>
  </mc:AlternateContent>
  <xr:revisionPtr revIDLastSave="0" documentId="13_ncr:1_{90C19A41-6C20-4042-9BFD-BF760D8ED8B7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C11" i="5" s="1"/>
  <c r="G11" i="5" s="1"/>
  <c r="H11" i="5"/>
  <c r="F11" i="5"/>
  <c r="E11" i="5"/>
  <c r="D11" i="5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G7" i="5" s="1"/>
  <c r="F6" i="5"/>
  <c r="H6" i="5" s="1"/>
  <c r="E6" i="5"/>
  <c r="D6" i="5"/>
  <c r="C6" i="5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J34" i="3"/>
  <c r="I34" i="3"/>
  <c r="H34" i="3"/>
  <c r="G34" i="3"/>
  <c r="K34" i="3" s="1"/>
  <c r="L33" i="3"/>
  <c r="J33" i="3"/>
  <c r="I33" i="3"/>
  <c r="H33" i="3"/>
  <c r="G33" i="3"/>
  <c r="K33" i="3" s="1"/>
  <c r="L32" i="3"/>
  <c r="K32" i="3"/>
  <c r="L31" i="3"/>
  <c r="J31" i="3"/>
  <c r="I31" i="3"/>
  <c r="H31" i="3"/>
  <c r="G31" i="3"/>
  <c r="K31" i="3" s="1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G15" i="3" s="1"/>
  <c r="L15" i="3"/>
  <c r="J15" i="3"/>
  <c r="I15" i="3"/>
  <c r="H15" i="3"/>
  <c r="L14" i="3"/>
  <c r="K14" i="3"/>
  <c r="J13" i="3"/>
  <c r="L13" i="3" s="1"/>
  <c r="I13" i="3"/>
  <c r="H13" i="3"/>
  <c r="G13" i="3"/>
  <c r="J12" i="3"/>
  <c r="K12" i="3" s="1"/>
  <c r="I12" i="3"/>
  <c r="H12" i="3"/>
  <c r="G12" i="3"/>
  <c r="I11" i="3"/>
  <c r="H11" i="3"/>
  <c r="I10" i="3"/>
  <c r="H10" i="3"/>
  <c r="G9" i="5" l="1"/>
  <c r="G6" i="5"/>
  <c r="K13" i="3"/>
  <c r="L12" i="3"/>
  <c r="J11" i="3"/>
  <c r="G7" i="8"/>
  <c r="G12" i="5"/>
  <c r="G11" i="3"/>
  <c r="K15" i="3"/>
  <c r="K16" i="3"/>
  <c r="G25" i="3"/>
  <c r="G24" i="3" s="1"/>
  <c r="K24" i="3" s="1"/>
  <c r="G23" i="3"/>
  <c r="K23" i="3" s="1"/>
  <c r="K25" i="3"/>
  <c r="L11" i="3" l="1"/>
  <c r="J10" i="3"/>
  <c r="L10" i="3" s="1"/>
  <c r="K11" i="3"/>
  <c r="G10" i="3"/>
  <c r="K10" i="3" s="1"/>
</calcChain>
</file>

<file path=xl/sharedStrings.xml><?xml version="1.0" encoding="utf-8"?>
<sst xmlns="http://schemas.openxmlformats.org/spreadsheetml/2006/main" count="368" uniqueCount="175">
  <si>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</si>
  <si>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</si>
  <si>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</si>
  <si>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</si>
  <si>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</si>
  <si>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</si>
  <si>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</si>
  <si>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</si>
  <si>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</si>
  <si>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</si>
  <si>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</si>
  <si>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</si>
  <si>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</si>
  <si>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</si>
  <si>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</si>
  <si>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</si>
  <si>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</si>
  <si>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</si>
  <si>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</si>
  <si>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</si>
  <si>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</si>
  <si>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</si>
  <si>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</si>
  <si>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</si>
  <si>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</si>
  <si>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</si>
  <si>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</si>
  <si>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</si>
  <si>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</si>
  <si>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</si>
  <si>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</si>
  <si>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</si>
  <si>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</si>
  <si>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</si>
  <si>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</si>
  <si>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</si>
  <si>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</si>
  <si>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</si>
  <si>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</si>
  <si>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</si>
  <si>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</si>
  <si>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</si>
  <si>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</si>
  <si>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</si>
  <si>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</si>
  <si>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</si>
  <si>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</si>
  <si>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</si>
  <si>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</si>
  <si>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</si>
  <si>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</si>
  <si>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</si>
  <si>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</si>
  <si>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</si>
  <si>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</si>
  <si>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</si>
  <si>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</si>
  <si>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</si>
  <si>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</si>
  <si>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</si>
  <si>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</si>
  <si>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</si>
  <si>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</si>
  <si>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</si>
  <si>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</si>
  <si>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</si>
  <si>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</si>
  <si>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</si>
  <si>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</si>
  <si>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</si>
  <si>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</si>
  <si>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</si>
  <si>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</si>
  <si>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</si>
  <si>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</si>
  <si>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</si>
  <si>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</si>
  <si>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</si>
  <si>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</si>
  <si>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</si>
  <si>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</si>
  <si>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</si>
  <si>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</si>
  <si>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</si>
  <si>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</si>
  <si>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</si>
  <si>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</si>
  <si>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</si>
  <si>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</si>
  <si>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</si>
  <si>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</si>
  <si>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</si>
  <si>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</si>
  <si>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</si>
  <si>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</si>
  <si>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</si>
  <si>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</si>
  <si>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</si>
  <si>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</si>
  <si>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</si>
  <si>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</si>
  <si>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</si>
  <si>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</si>
  <si>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</si>
  <si>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</si>
  <si>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</si>
  <si>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</si>
  <si>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</si>
  <si>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</si>
  <si>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</si>
  <si>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</si>
  <si>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</si>
  <si>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</si>
  <si>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</si>
  <si>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</si>
  <si>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</si>
  <si>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</si>
  <si>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</si>
  <si>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</si>
  <si>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</si>
  <si>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</si>
  <si>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</si>
  <si>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</si>
  <si>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</si>
  <si>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</si>
  <si>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</si>
  <si>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</si>
  <si>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</si>
  <si>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</si>
  <si>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</si>
  <si>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</si>
  <si>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</si>
  <si>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</si>
  <si>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</si>
  <si>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</si>
  <si>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</si>
  <si>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</si>
  <si>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</si>
  <si>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</si>
  <si>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</si>
  <si>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</si>
  <si>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</si>
  <si>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</si>
  <si>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</si>
  <si>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</si>
  <si>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</si>
  <si>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</si>
  <si>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</si>
  <si>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</si>
  <si>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</si>
  <si>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</si>
  <si>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</si>
  <si>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</si>
  <si>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</si>
  <si>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</si>
  <si>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</si>
  <si>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</si>
  <si>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</si>
  <si>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</si>
  <si>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</si>
  <si>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</si>
  <si>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</si>
  <si>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</si>
  <si>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</si>
  <si>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</si>
  <si>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3700 ZADAR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</si>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</sst>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297255.58</v>
      </c>
      <c r="H10" s="86">
        <v>761694</v>
      </c>
      <c r="I10" s="86">
        <v>761694</v>
      </c>
      <c r="J10" s="86">
        <f>390736.22-11.87</f>
        <v>390724.35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297255.58</v>
      </c>
      <c r="H12" s="87">
        <f t="shared" ref="H12:J12" si="0">H10+H11</f>
        <v>761694</v>
      </c>
      <c r="I12" s="87">
        <f t="shared" si="0"/>
        <v>761694</v>
      </c>
      <c r="J12" s="87">
        <f t="shared" si="0"/>
        <v>390724.35</v>
      </c>
      <c r="K12" s="88">
        <f>J12/G12*100</f>
        <v>131.44390762992572</v>
      </c>
      <c r="L12" s="88">
        <f>J12/I12*100</f>
        <v>51.29676090398506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295260.62</v>
      </c>
      <c r="H13" s="86">
        <v>757594</v>
      </c>
      <c r="I13" s="86">
        <v>757594</v>
      </c>
      <c r="J13" s="86">
        <v>388599.72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1994.96</v>
      </c>
      <c r="H14" s="86">
        <v>4100</v>
      </c>
      <c r="I14" s="86">
        <v>4100</v>
      </c>
      <c r="J14" s="86">
        <v>2136.5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297255.58</v>
      </c>
      <c r="H15" s="87">
        <f t="shared" ref="H15:J15" si="1">H13+H14</f>
        <v>761694</v>
      </c>
      <c r="I15" s="87">
        <f t="shared" si="1"/>
        <v>761694</v>
      </c>
      <c r="J15" s="87">
        <f t="shared" si="1"/>
        <v>390736.22</v>
      </c>
      <c r="K15" s="88">
        <f>J15/G15*100</f>
        <v>131.44790082662198</v>
      </c>
      <c r="L15" s="88">
        <f>J15/I15*100</f>
        <v>51.298319272568797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-11.869999999995343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11.87</v>
      </c>
      <c r="I24" s="86">
        <v>11.87</v>
      </c>
      <c r="J24" s="86">
        <v>11.87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11.87</v>
      </c>
      <c r="I26" s="94">
        <f t="shared" si="4"/>
        <v>11.87</v>
      </c>
      <c r="J26" s="94">
        <f t="shared" si="4"/>
        <v>11.87</v>
      </c>
      <c r="K26" s="93" t="e">
        <f>J26/G26*100</f>
        <v>#DIV/0!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11.87</v>
      </c>
      <c r="I27" s="94">
        <f t="shared" si="5"/>
        <v>11.87</v>
      </c>
      <c r="J27" s="94">
        <f t="shared" si="5"/>
        <v>4.6558312760680565E-12</v>
      </c>
      <c r="K27" s="93" t="e">
        <f>J27/G27*100</f>
        <v>#DIV/0!</v>
      </c>
      <c r="L27" s="93">
        <f>J27/I27*100</f>
        <v>3.9223515383892643E-11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1"/>
  <sheetViews>
    <sheetView topLeftCell="F1" zoomScale="90" zoomScaleNormal="90" workbookViewId="0">
      <selection activeCell="J15" sqref="J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297255.58</v>
      </c>
      <c r="H10" s="65">
        <f>H11</f>
        <v>761694</v>
      </c>
      <c r="I10" s="65">
        <f>I11</f>
        <v>761694</v>
      </c>
      <c r="J10" s="65">
        <f>J11</f>
        <v>390724.35</v>
      </c>
      <c r="K10" s="69">
        <f t="shared" ref="K10:K18" si="0">(J10*100)/G10</f>
        <v>131.44390762992572</v>
      </c>
      <c r="L10" s="69">
        <f t="shared" ref="L10:L18" si="1">(J10*100)/I10</f>
        <v>51.296760903985067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297255.58</v>
      </c>
      <c r="H11" s="65">
        <f>H12+H15</f>
        <v>761694</v>
      </c>
      <c r="I11" s="65">
        <f>I12+I15</f>
        <v>761694</v>
      </c>
      <c r="J11" s="65">
        <f>J12+J15</f>
        <v>390724.35</v>
      </c>
      <c r="K11" s="65">
        <f t="shared" si="0"/>
        <v>131.44390762992572</v>
      </c>
      <c r="L11" s="65">
        <f t="shared" si="1"/>
        <v>51.296760903985067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265</v>
      </c>
      <c r="I12" s="65">
        <f t="shared" si="2"/>
        <v>265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265</v>
      </c>
      <c r="I13" s="65">
        <f t="shared" si="2"/>
        <v>265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265</v>
      </c>
      <c r="I14" s="66">
        <v>265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297255.58</v>
      </c>
      <c r="H15" s="65">
        <f>H16</f>
        <v>761429</v>
      </c>
      <c r="I15" s="65">
        <f>I16</f>
        <v>761429</v>
      </c>
      <c r="J15" s="65">
        <f>J16</f>
        <v>390724.35</v>
      </c>
      <c r="K15" s="65">
        <f t="shared" si="0"/>
        <v>131.44390762992572</v>
      </c>
      <c r="L15" s="65">
        <f t="shared" si="1"/>
        <v>51.314613706596411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297255.58</v>
      </c>
      <c r="H16" s="65">
        <f>H17+H18</f>
        <v>761429</v>
      </c>
      <c r="I16" s="65">
        <f>I17+I18</f>
        <v>761429</v>
      </c>
      <c r="J16" s="65">
        <f>J17+J18</f>
        <v>390724.35</v>
      </c>
      <c r="K16" s="65">
        <f t="shared" si="0"/>
        <v>131.44390762992572</v>
      </c>
      <c r="L16" s="65">
        <f t="shared" si="1"/>
        <v>51.314613706596411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295260.62</v>
      </c>
      <c r="H17" s="66">
        <v>757329</v>
      </c>
      <c r="I17" s="66">
        <v>757329</v>
      </c>
      <c r="J17" s="66">
        <v>388587.85</v>
      </c>
      <c r="K17" s="66">
        <f t="shared" si="0"/>
        <v>131.60842444888181</v>
      </c>
      <c r="L17" s="66">
        <f t="shared" si="1"/>
        <v>51.310308993845474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1994.96</v>
      </c>
      <c r="H18" s="66">
        <v>4100</v>
      </c>
      <c r="I18" s="66">
        <v>4100</v>
      </c>
      <c r="J18" s="66">
        <v>2136.5</v>
      </c>
      <c r="K18" s="66">
        <f t="shared" si="0"/>
        <v>107.09487909532021</v>
      </c>
      <c r="L18" s="66">
        <f t="shared" si="1"/>
        <v>52.109756097560975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G24+G64</f>
        <v>297255.58</v>
      </c>
      <c r="H23" s="65">
        <f>H24+H64</f>
        <v>761694</v>
      </c>
      <c r="I23" s="65">
        <f>I24+I64</f>
        <v>761694</v>
      </c>
      <c r="J23" s="65">
        <f>J24+J64</f>
        <v>390736.22</v>
      </c>
      <c r="K23" s="70">
        <f t="shared" ref="K23:K70" si="3">(J23*100)/G23</f>
        <v>131.44790082662198</v>
      </c>
      <c r="L23" s="70">
        <f t="shared" ref="L23:L70" si="4">(J23*100)/I23</f>
        <v>51.298319272568776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G25+G33+G59</f>
        <v>295260.62</v>
      </c>
      <c r="H24" s="65">
        <f>H25+H33+H59</f>
        <v>757594</v>
      </c>
      <c r="I24" s="65">
        <f>I25+I33+I59</f>
        <v>757594</v>
      </c>
      <c r="J24" s="65">
        <f>J25+J33+J59</f>
        <v>388599.72</v>
      </c>
      <c r="K24" s="65">
        <f t="shared" si="3"/>
        <v>131.61244462603921</v>
      </c>
      <c r="L24" s="65">
        <f t="shared" si="4"/>
        <v>51.293927882216593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265119.3</v>
      </c>
      <c r="H25" s="65">
        <f>H26+H29+H31</f>
        <v>654500</v>
      </c>
      <c r="I25" s="65">
        <f>I26+I29+I31</f>
        <v>654500</v>
      </c>
      <c r="J25" s="65">
        <f>J26+J29+J31</f>
        <v>345834.62</v>
      </c>
      <c r="K25" s="65">
        <f t="shared" si="3"/>
        <v>130.44490536901691</v>
      </c>
      <c r="L25" s="65">
        <f t="shared" si="4"/>
        <v>52.839514132925899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220389.41</v>
      </c>
      <c r="H26" s="65">
        <f>H27+H28</f>
        <v>554900</v>
      </c>
      <c r="I26" s="65">
        <f>I27+I28</f>
        <v>554900</v>
      </c>
      <c r="J26" s="65">
        <f>J27+J28</f>
        <v>288845.40999999997</v>
      </c>
      <c r="K26" s="65">
        <f t="shared" si="3"/>
        <v>131.0613835755538</v>
      </c>
      <c r="L26" s="65">
        <f t="shared" si="4"/>
        <v>52.053597044512522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219974.49</v>
      </c>
      <c r="H27" s="66">
        <v>551980</v>
      </c>
      <c r="I27" s="66">
        <v>551980</v>
      </c>
      <c r="J27" s="66">
        <v>288314.65999999997</v>
      </c>
      <c r="K27" s="66">
        <f t="shared" si="3"/>
        <v>131.0673160328727</v>
      </c>
      <c r="L27" s="66">
        <f t="shared" si="4"/>
        <v>52.232809159752165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414.92</v>
      </c>
      <c r="H28" s="66">
        <v>2920</v>
      </c>
      <c r="I28" s="66">
        <v>2920</v>
      </c>
      <c r="J28" s="66">
        <v>530.75</v>
      </c>
      <c r="K28" s="66">
        <f t="shared" si="3"/>
        <v>127.91622481442205</v>
      </c>
      <c r="L28" s="66">
        <f t="shared" si="4"/>
        <v>18.176369863013697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8365.65</v>
      </c>
      <c r="H29" s="65">
        <f>H30</f>
        <v>14500</v>
      </c>
      <c r="I29" s="65">
        <f>I30</f>
        <v>14500</v>
      </c>
      <c r="J29" s="65">
        <f>J30</f>
        <v>9329.69</v>
      </c>
      <c r="K29" s="65">
        <f t="shared" si="3"/>
        <v>111.52379073951218</v>
      </c>
      <c r="L29" s="65">
        <f t="shared" si="4"/>
        <v>64.342689655172407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8365.65</v>
      </c>
      <c r="H30" s="66">
        <v>14500</v>
      </c>
      <c r="I30" s="66">
        <v>14500</v>
      </c>
      <c r="J30" s="66">
        <v>9329.69</v>
      </c>
      <c r="K30" s="66">
        <f t="shared" si="3"/>
        <v>111.52379073951218</v>
      </c>
      <c r="L30" s="66">
        <f t="shared" si="4"/>
        <v>64.342689655172407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36364.239999999998</v>
      </c>
      <c r="H31" s="65">
        <f>H32</f>
        <v>85100</v>
      </c>
      <c r="I31" s="65">
        <f>I32</f>
        <v>85100</v>
      </c>
      <c r="J31" s="65">
        <f>J32</f>
        <v>47659.519999999997</v>
      </c>
      <c r="K31" s="65">
        <f t="shared" si="3"/>
        <v>131.06150437902733</v>
      </c>
      <c r="L31" s="65">
        <f t="shared" si="4"/>
        <v>56.004136310223267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36364.239999999998</v>
      </c>
      <c r="H32" s="66">
        <v>85100</v>
      </c>
      <c r="I32" s="66">
        <v>85100</v>
      </c>
      <c r="J32" s="66">
        <v>47659.519999999997</v>
      </c>
      <c r="K32" s="66">
        <f t="shared" si="3"/>
        <v>131.06150437902733</v>
      </c>
      <c r="L32" s="66">
        <f t="shared" si="4"/>
        <v>56.004136310223267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G34+G39+G43+G53+G55</f>
        <v>29223.880000000005</v>
      </c>
      <c r="H33" s="65">
        <f>H34+H39+H43+H53+H55</f>
        <v>101265</v>
      </c>
      <c r="I33" s="65">
        <f>I34+I39+I43+I53+I55</f>
        <v>101265</v>
      </c>
      <c r="J33" s="65">
        <f>J34+J39+J43+J53+J55</f>
        <v>42185.810000000005</v>
      </c>
      <c r="K33" s="65">
        <f t="shared" si="3"/>
        <v>144.35389825033502</v>
      </c>
      <c r="L33" s="65">
        <f t="shared" si="4"/>
        <v>41.658825852960057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6286.89</v>
      </c>
      <c r="H34" s="65">
        <f>H35+H36+H37+H38</f>
        <v>17720</v>
      </c>
      <c r="I34" s="65">
        <f>I35+I36+I37+I38</f>
        <v>17720</v>
      </c>
      <c r="J34" s="65">
        <f>J35+J36+J37+J38</f>
        <v>6723.6</v>
      </c>
      <c r="K34" s="65">
        <f t="shared" si="3"/>
        <v>106.94635980588176</v>
      </c>
      <c r="L34" s="65">
        <f t="shared" si="4"/>
        <v>37.943566591422119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1200</v>
      </c>
      <c r="H35" s="66">
        <v>4000</v>
      </c>
      <c r="I35" s="66">
        <v>4000</v>
      </c>
      <c r="J35" s="66">
        <v>1765.4</v>
      </c>
      <c r="K35" s="66">
        <f t="shared" si="3"/>
        <v>147.11666666666667</v>
      </c>
      <c r="L35" s="66">
        <f t="shared" si="4"/>
        <v>44.134999999999998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5086.8900000000003</v>
      </c>
      <c r="H36" s="66">
        <v>13000</v>
      </c>
      <c r="I36" s="66">
        <v>13000</v>
      </c>
      <c r="J36" s="66">
        <v>4958.2</v>
      </c>
      <c r="K36" s="66">
        <f t="shared" si="3"/>
        <v>97.470163498719245</v>
      </c>
      <c r="L36" s="66">
        <f t="shared" si="4"/>
        <v>38.14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0</v>
      </c>
      <c r="H37" s="66">
        <v>520</v>
      </c>
      <c r="I37" s="66">
        <v>520</v>
      </c>
      <c r="J37" s="66">
        <v>0</v>
      </c>
      <c r="K37" s="66" t="e">
        <f t="shared" si="3"/>
        <v>#DIV/0!</v>
      </c>
      <c r="L37" s="66">
        <f t="shared" si="4"/>
        <v>0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200</v>
      </c>
      <c r="I38" s="66">
        <v>200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</f>
        <v>3585.6600000000003</v>
      </c>
      <c r="H39" s="65">
        <f>H40+H41+H42</f>
        <v>7855</v>
      </c>
      <c r="I39" s="65">
        <f>I40+I41+I42</f>
        <v>7855</v>
      </c>
      <c r="J39" s="65">
        <f>J40+J41+J42</f>
        <v>3255.15</v>
      </c>
      <c r="K39" s="65">
        <f t="shared" si="3"/>
        <v>90.782450092869922</v>
      </c>
      <c r="L39" s="65">
        <f t="shared" si="4"/>
        <v>41.440483768300446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2798.59</v>
      </c>
      <c r="H40" s="66">
        <v>5765</v>
      </c>
      <c r="I40" s="66">
        <v>5765</v>
      </c>
      <c r="J40" s="66">
        <v>2819.44</v>
      </c>
      <c r="K40" s="66">
        <f t="shared" si="3"/>
        <v>100.74501802693499</v>
      </c>
      <c r="L40" s="66">
        <f t="shared" si="4"/>
        <v>48.906157849089333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787.07</v>
      </c>
      <c r="H41" s="66">
        <v>1590</v>
      </c>
      <c r="I41" s="66">
        <v>1590</v>
      </c>
      <c r="J41" s="66">
        <v>435.71</v>
      </c>
      <c r="K41" s="66">
        <f t="shared" si="3"/>
        <v>55.358481456541348</v>
      </c>
      <c r="L41" s="66">
        <f t="shared" si="4"/>
        <v>27.403144654088049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500</v>
      </c>
      <c r="I42" s="66">
        <v>500</v>
      </c>
      <c r="J42" s="66">
        <v>0</v>
      </c>
      <c r="K42" s="66" t="e">
        <f t="shared" si="3"/>
        <v>#DIV/0!</v>
      </c>
      <c r="L42" s="66">
        <f t="shared" si="4"/>
        <v>0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G44+G45+G46+G47+G48+G49+G50+G51+G52</f>
        <v>18338.150000000001</v>
      </c>
      <c r="H43" s="65">
        <f>H44+H45+H46+H47+H48+H49+H50+H51+H52</f>
        <v>73165</v>
      </c>
      <c r="I43" s="65">
        <f>I44+I45+I46+I47+I48+I49+I50+I51+I52</f>
        <v>73165</v>
      </c>
      <c r="J43" s="65">
        <f>J44+J45+J46+J47+J48+J49+J50+J51+J52</f>
        <v>30984.190000000002</v>
      </c>
      <c r="K43" s="65">
        <f t="shared" si="3"/>
        <v>168.96028225311713</v>
      </c>
      <c r="L43" s="65">
        <f t="shared" si="4"/>
        <v>42.348376956194905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3355.4</v>
      </c>
      <c r="H44" s="66">
        <v>7200</v>
      </c>
      <c r="I44" s="66">
        <v>7200</v>
      </c>
      <c r="J44" s="66">
        <v>3362.03</v>
      </c>
      <c r="K44" s="66">
        <f t="shared" si="3"/>
        <v>100.19759194134828</v>
      </c>
      <c r="L44" s="66">
        <f t="shared" si="4"/>
        <v>46.694861111111109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883.5</v>
      </c>
      <c r="H45" s="66">
        <v>2500</v>
      </c>
      <c r="I45" s="66">
        <v>2500</v>
      </c>
      <c r="J45" s="66">
        <v>1193.23</v>
      </c>
      <c r="K45" s="66">
        <f t="shared" si="3"/>
        <v>135.05715902659875</v>
      </c>
      <c r="L45" s="66">
        <f t="shared" si="4"/>
        <v>47.729199999999999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1000</v>
      </c>
      <c r="I46" s="66">
        <v>1000</v>
      </c>
      <c r="J46" s="66">
        <v>750</v>
      </c>
      <c r="K46" s="66" t="e">
        <f t="shared" si="3"/>
        <v>#DIV/0!</v>
      </c>
      <c r="L46" s="66">
        <f t="shared" si="4"/>
        <v>75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109.24</v>
      </c>
      <c r="H47" s="66">
        <v>300</v>
      </c>
      <c r="I47" s="66">
        <v>300</v>
      </c>
      <c r="J47" s="66">
        <v>61.44</v>
      </c>
      <c r="K47" s="66">
        <f t="shared" si="3"/>
        <v>56.243134383009888</v>
      </c>
      <c r="L47" s="66">
        <f t="shared" si="4"/>
        <v>20.48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2085.11</v>
      </c>
      <c r="H48" s="66">
        <v>4200</v>
      </c>
      <c r="I48" s="66">
        <v>4200</v>
      </c>
      <c r="J48" s="66">
        <v>2232.66</v>
      </c>
      <c r="K48" s="66">
        <f t="shared" si="3"/>
        <v>107.07636527569288</v>
      </c>
      <c r="L48" s="66">
        <f t="shared" si="4"/>
        <v>53.158571428571427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105</v>
      </c>
      <c r="H49" s="66">
        <v>200</v>
      </c>
      <c r="I49" s="66">
        <v>200</v>
      </c>
      <c r="J49" s="66">
        <v>0</v>
      </c>
      <c r="K49" s="66">
        <f t="shared" si="3"/>
        <v>0</v>
      </c>
      <c r="L49" s="66">
        <f t="shared" si="4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11469.9</v>
      </c>
      <c r="H50" s="66">
        <v>56265</v>
      </c>
      <c r="I50" s="66">
        <v>56265</v>
      </c>
      <c r="J50" s="66">
        <v>23154.86</v>
      </c>
      <c r="K50" s="66">
        <f t="shared" si="3"/>
        <v>201.87499455095511</v>
      </c>
      <c r="L50" s="66">
        <f t="shared" si="4"/>
        <v>41.153221363192038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0</v>
      </c>
      <c r="H51" s="66">
        <v>700</v>
      </c>
      <c r="I51" s="66">
        <v>700</v>
      </c>
      <c r="J51" s="66">
        <v>0</v>
      </c>
      <c r="K51" s="66" t="e">
        <f t="shared" si="3"/>
        <v>#DIV/0!</v>
      </c>
      <c r="L51" s="66">
        <f t="shared" si="4"/>
        <v>0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330</v>
      </c>
      <c r="H52" s="66">
        <v>800</v>
      </c>
      <c r="I52" s="66">
        <v>800</v>
      </c>
      <c r="J52" s="66">
        <v>229.97</v>
      </c>
      <c r="K52" s="66">
        <f t="shared" si="3"/>
        <v>69.687878787878788</v>
      </c>
      <c r="L52" s="66">
        <f t="shared" si="4"/>
        <v>28.74625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</f>
        <v>0</v>
      </c>
      <c r="H53" s="65">
        <f>H54</f>
        <v>445</v>
      </c>
      <c r="I53" s="65">
        <f>I54</f>
        <v>445</v>
      </c>
      <c r="J53" s="65">
        <f>J54</f>
        <v>0</v>
      </c>
      <c r="K53" s="65" t="e">
        <f t="shared" si="3"/>
        <v>#DIV/0!</v>
      </c>
      <c r="L53" s="65">
        <f t="shared" si="4"/>
        <v>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0</v>
      </c>
      <c r="H54" s="66">
        <v>445</v>
      </c>
      <c r="I54" s="66">
        <v>445</v>
      </c>
      <c r="J54" s="66">
        <v>0</v>
      </c>
      <c r="K54" s="66" t="e">
        <f t="shared" si="3"/>
        <v>#DIV/0!</v>
      </c>
      <c r="L54" s="66">
        <f t="shared" si="4"/>
        <v>0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</f>
        <v>1013.1800000000001</v>
      </c>
      <c r="H55" s="65">
        <f>H56+H57+H58</f>
        <v>2080</v>
      </c>
      <c r="I55" s="65">
        <f>I56+I57+I58</f>
        <v>2080</v>
      </c>
      <c r="J55" s="65">
        <f>J56+J57+J58</f>
        <v>1222.8699999999999</v>
      </c>
      <c r="K55" s="65">
        <f t="shared" si="3"/>
        <v>120.69622377070213</v>
      </c>
      <c r="L55" s="65">
        <f t="shared" si="4"/>
        <v>58.791826923076925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730</v>
      </c>
      <c r="H56" s="66">
        <v>815</v>
      </c>
      <c r="I56" s="66">
        <v>815</v>
      </c>
      <c r="J56" s="66">
        <v>855.47</v>
      </c>
      <c r="K56" s="66">
        <f t="shared" si="3"/>
        <v>117.18767123287671</v>
      </c>
      <c r="L56" s="66">
        <f t="shared" si="4"/>
        <v>104.96564417177915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265</v>
      </c>
      <c r="I57" s="66">
        <v>265</v>
      </c>
      <c r="J57" s="66">
        <v>9.5</v>
      </c>
      <c r="K57" s="66" t="e">
        <f t="shared" si="3"/>
        <v>#DIV/0!</v>
      </c>
      <c r="L57" s="66">
        <f t="shared" si="4"/>
        <v>3.5849056603773586</v>
      </c>
    </row>
    <row r="58" spans="2:12" x14ac:dyDescent="0.25">
      <c r="B58" s="66"/>
      <c r="C58" s="66"/>
      <c r="D58" s="66"/>
      <c r="E58" s="66" t="s">
        <v>133</v>
      </c>
      <c r="F58" s="66" t="s">
        <v>128</v>
      </c>
      <c r="G58" s="66">
        <v>283.18</v>
      </c>
      <c r="H58" s="66">
        <v>1000</v>
      </c>
      <c r="I58" s="66">
        <v>1000</v>
      </c>
      <c r="J58" s="66">
        <v>357.9</v>
      </c>
      <c r="K58" s="66">
        <f t="shared" si="3"/>
        <v>126.38604421216188</v>
      </c>
      <c r="L58" s="66">
        <f t="shared" si="4"/>
        <v>35.79</v>
      </c>
    </row>
    <row r="59" spans="2:12" x14ac:dyDescent="0.25">
      <c r="B59" s="65"/>
      <c r="C59" s="65" t="s">
        <v>134</v>
      </c>
      <c r="D59" s="65"/>
      <c r="E59" s="65"/>
      <c r="F59" s="65" t="s">
        <v>135</v>
      </c>
      <c r="G59" s="65">
        <f>G60+G62</f>
        <v>917.44</v>
      </c>
      <c r="H59" s="65">
        <f>H60+H62</f>
        <v>1829</v>
      </c>
      <c r="I59" s="65">
        <f>I60+I62</f>
        <v>1829</v>
      </c>
      <c r="J59" s="65">
        <f>J60+J62</f>
        <v>579.29</v>
      </c>
      <c r="K59" s="65">
        <f t="shared" si="3"/>
        <v>63.142003836763166</v>
      </c>
      <c r="L59" s="65">
        <f t="shared" si="4"/>
        <v>31.672498633132861</v>
      </c>
    </row>
    <row r="60" spans="2:12" x14ac:dyDescent="0.25">
      <c r="B60" s="65"/>
      <c r="C60" s="65"/>
      <c r="D60" s="65" t="s">
        <v>136</v>
      </c>
      <c r="E60" s="65"/>
      <c r="F60" s="65" t="s">
        <v>137</v>
      </c>
      <c r="G60" s="65">
        <f>G61</f>
        <v>519.44000000000005</v>
      </c>
      <c r="H60" s="65">
        <f>H61</f>
        <v>909</v>
      </c>
      <c r="I60" s="65">
        <f>I61</f>
        <v>909</v>
      </c>
      <c r="J60" s="65">
        <f>J61</f>
        <v>337.9</v>
      </c>
      <c r="K60" s="65">
        <f t="shared" si="3"/>
        <v>65.050823964269213</v>
      </c>
      <c r="L60" s="65">
        <f t="shared" si="4"/>
        <v>37.172717271727173</v>
      </c>
    </row>
    <row r="61" spans="2:12" x14ac:dyDescent="0.25">
      <c r="B61" s="66"/>
      <c r="C61" s="66"/>
      <c r="D61" s="66"/>
      <c r="E61" s="66" t="s">
        <v>138</v>
      </c>
      <c r="F61" s="66" t="s">
        <v>139</v>
      </c>
      <c r="G61" s="66">
        <v>519.44000000000005</v>
      </c>
      <c r="H61" s="66">
        <v>909</v>
      </c>
      <c r="I61" s="66">
        <v>909</v>
      </c>
      <c r="J61" s="66">
        <v>337.9</v>
      </c>
      <c r="K61" s="66">
        <f t="shared" si="3"/>
        <v>65.050823964269213</v>
      </c>
      <c r="L61" s="66">
        <f t="shared" si="4"/>
        <v>37.172717271727173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398</v>
      </c>
      <c r="H62" s="65">
        <f>H63</f>
        <v>920</v>
      </c>
      <c r="I62" s="65">
        <f>I63</f>
        <v>920</v>
      </c>
      <c r="J62" s="65">
        <f>J63</f>
        <v>241.39</v>
      </c>
      <c r="K62" s="65">
        <f t="shared" si="3"/>
        <v>60.650753768844218</v>
      </c>
      <c r="L62" s="65">
        <f t="shared" si="4"/>
        <v>26.23804347826087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398</v>
      </c>
      <c r="H63" s="66">
        <v>920</v>
      </c>
      <c r="I63" s="66">
        <v>920</v>
      </c>
      <c r="J63" s="66">
        <v>241.39</v>
      </c>
      <c r="K63" s="66">
        <f t="shared" si="3"/>
        <v>60.650753768844218</v>
      </c>
      <c r="L63" s="66">
        <f t="shared" si="4"/>
        <v>26.23804347826087</v>
      </c>
    </row>
    <row r="64" spans="2:12" x14ac:dyDescent="0.25">
      <c r="B64" s="65" t="s">
        <v>144</v>
      </c>
      <c r="C64" s="65"/>
      <c r="D64" s="65"/>
      <c r="E64" s="65"/>
      <c r="F64" s="65" t="s">
        <v>145</v>
      </c>
      <c r="G64" s="65">
        <f>G65+G68</f>
        <v>1994.96</v>
      </c>
      <c r="H64" s="65">
        <f>H65+H68</f>
        <v>4100</v>
      </c>
      <c r="I64" s="65">
        <f>I65+I68</f>
        <v>4100</v>
      </c>
      <c r="J64" s="65">
        <f>J65+J68</f>
        <v>2136.5</v>
      </c>
      <c r="K64" s="65">
        <f t="shared" si="3"/>
        <v>107.09487909532021</v>
      </c>
      <c r="L64" s="65">
        <f t="shared" si="4"/>
        <v>52.109756097560975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 t="shared" ref="G65:J66" si="5">G66</f>
        <v>1994.96</v>
      </c>
      <c r="H65" s="65">
        <f t="shared" si="5"/>
        <v>4100</v>
      </c>
      <c r="I65" s="65">
        <f t="shared" si="5"/>
        <v>4100</v>
      </c>
      <c r="J65" s="65">
        <f t="shared" si="5"/>
        <v>2136.5</v>
      </c>
      <c r="K65" s="65">
        <f t="shared" si="3"/>
        <v>107.09487909532021</v>
      </c>
      <c r="L65" s="65">
        <f t="shared" si="4"/>
        <v>52.109756097560975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 t="shared" si="5"/>
        <v>1994.96</v>
      </c>
      <c r="H66" s="65">
        <f t="shared" si="5"/>
        <v>4100</v>
      </c>
      <c r="I66" s="65">
        <f t="shared" si="5"/>
        <v>4100</v>
      </c>
      <c r="J66" s="65">
        <f t="shared" si="5"/>
        <v>2136.5</v>
      </c>
      <c r="K66" s="65">
        <f t="shared" si="3"/>
        <v>107.09487909532021</v>
      </c>
      <c r="L66" s="65">
        <f t="shared" si="4"/>
        <v>52.109756097560975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1994.96</v>
      </c>
      <c r="H67" s="66">
        <v>4100</v>
      </c>
      <c r="I67" s="66">
        <v>4100</v>
      </c>
      <c r="J67" s="66">
        <v>2136.5</v>
      </c>
      <c r="K67" s="66">
        <f t="shared" si="3"/>
        <v>107.09487909532021</v>
      </c>
      <c r="L67" s="66">
        <f t="shared" si="4"/>
        <v>52.109756097560975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 t="shared" ref="G68:J69" si="6">G69</f>
        <v>0</v>
      </c>
      <c r="H68" s="65">
        <f t="shared" si="6"/>
        <v>0</v>
      </c>
      <c r="I68" s="65">
        <f t="shared" si="6"/>
        <v>0</v>
      </c>
      <c r="J68" s="65">
        <f t="shared" si="6"/>
        <v>0</v>
      </c>
      <c r="K68" s="65" t="e">
        <f t="shared" si="3"/>
        <v>#DIV/0!</v>
      </c>
      <c r="L68" s="65" t="e">
        <f t="shared" si="4"/>
        <v>#DIV/0!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 t="shared" si="6"/>
        <v>0</v>
      </c>
      <c r="H69" s="65">
        <f t="shared" si="6"/>
        <v>0</v>
      </c>
      <c r="I69" s="65">
        <f t="shared" si="6"/>
        <v>0</v>
      </c>
      <c r="J69" s="65">
        <f t="shared" si="6"/>
        <v>0</v>
      </c>
      <c r="K69" s="65" t="e">
        <f t="shared" si="3"/>
        <v>#DIV/0!</v>
      </c>
      <c r="L69" s="65" t="e">
        <f t="shared" si="4"/>
        <v>#DIV/0!</v>
      </c>
    </row>
    <row r="70" spans="2:12" x14ac:dyDescent="0.25">
      <c r="B70" s="66"/>
      <c r="C70" s="66"/>
      <c r="D70" s="66"/>
      <c r="E70" s="66" t="s">
        <v>156</v>
      </c>
      <c r="F70" s="66" t="s">
        <v>155</v>
      </c>
      <c r="G70" s="66">
        <v>0</v>
      </c>
      <c r="H70" s="66">
        <v>0</v>
      </c>
      <c r="I70" s="66">
        <v>0</v>
      </c>
      <c r="J70" s="66">
        <v>0</v>
      </c>
      <c r="K70" s="66" t="e">
        <f t="shared" si="3"/>
        <v>#DIV/0!</v>
      </c>
      <c r="L70" s="66" t="e">
        <f t="shared" si="4"/>
        <v>#DIV/0!</v>
      </c>
    </row>
    <row r="71" spans="2:12" x14ac:dyDescent="0.25">
      <c r="B71" s="65"/>
      <c r="C71" s="66"/>
      <c r="D71" s="67"/>
      <c r="E71" s="68"/>
      <c r="F71" s="8"/>
      <c r="G71" s="65"/>
      <c r="H71" s="65"/>
      <c r="I71" s="65"/>
      <c r="J71" s="65"/>
      <c r="K71" s="70"/>
      <c r="L71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297255.58</v>
      </c>
      <c r="D6" s="71">
        <f>D7+D9</f>
        <v>761694</v>
      </c>
      <c r="E6" s="71">
        <f>E7+E9</f>
        <v>761694</v>
      </c>
      <c r="F6" s="71">
        <f>F7+F9</f>
        <v>390724.35</v>
      </c>
      <c r="G6" s="72">
        <f t="shared" ref="G6:G15" si="0">(F6*100)/C6</f>
        <v>131.44390762992572</v>
      </c>
      <c r="H6" s="72">
        <f t="shared" ref="H6:H15" si="1">(F6*100)/E6</f>
        <v>51.296760903985067</v>
      </c>
    </row>
    <row r="7" spans="1:8" x14ac:dyDescent="0.25">
      <c r="A7"/>
      <c r="B7" s="8" t="s">
        <v>157</v>
      </c>
      <c r="C7" s="71">
        <f>C8</f>
        <v>297255.58</v>
      </c>
      <c r="D7" s="71">
        <f>D8</f>
        <v>761429</v>
      </c>
      <c r="E7" s="71">
        <f>E8</f>
        <v>761429</v>
      </c>
      <c r="F7" s="71">
        <f>F8</f>
        <v>390724.35</v>
      </c>
      <c r="G7" s="72">
        <f t="shared" si="0"/>
        <v>131.44390762992572</v>
      </c>
      <c r="H7" s="72">
        <f t="shared" si="1"/>
        <v>51.314613706596411</v>
      </c>
    </row>
    <row r="8" spans="1:8" x14ac:dyDescent="0.25">
      <c r="A8"/>
      <c r="B8" s="16" t="s">
        <v>158</v>
      </c>
      <c r="C8" s="73">
        <v>297255.58</v>
      </c>
      <c r="D8" s="73">
        <v>761429</v>
      </c>
      <c r="E8" s="73">
        <v>761429</v>
      </c>
      <c r="F8" s="74">
        <v>390724.35</v>
      </c>
      <c r="G8" s="70">
        <f t="shared" si="0"/>
        <v>131.44390762992572</v>
      </c>
      <c r="H8" s="70">
        <f t="shared" si="1"/>
        <v>51.314613706596411</v>
      </c>
    </row>
    <row r="9" spans="1:8" x14ac:dyDescent="0.25">
      <c r="A9"/>
      <c r="B9" s="8" t="s">
        <v>159</v>
      </c>
      <c r="C9" s="71">
        <f>C10</f>
        <v>0</v>
      </c>
      <c r="D9" s="71">
        <f>D10</f>
        <v>265</v>
      </c>
      <c r="E9" s="71">
        <f>E10</f>
        <v>265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160</v>
      </c>
      <c r="C10" s="73">
        <v>0</v>
      </c>
      <c r="D10" s="73">
        <v>265</v>
      </c>
      <c r="E10" s="73">
        <v>265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297255.58</v>
      </c>
      <c r="D11" s="75">
        <f>D12+D14</f>
        <v>761694</v>
      </c>
      <c r="E11" s="75">
        <f>E12+E14</f>
        <v>761694</v>
      </c>
      <c r="F11" s="75">
        <f>F12+F14</f>
        <v>390736.22</v>
      </c>
      <c r="G11" s="72">
        <f t="shared" si="0"/>
        <v>131.44790082662198</v>
      </c>
      <c r="H11" s="72">
        <f t="shared" si="1"/>
        <v>51.298319272568776</v>
      </c>
    </row>
    <row r="12" spans="1:8" x14ac:dyDescent="0.25">
      <c r="A12"/>
      <c r="B12" s="8" t="s">
        <v>157</v>
      </c>
      <c r="C12" s="75">
        <f>C13</f>
        <v>297255.58</v>
      </c>
      <c r="D12" s="75">
        <f>D13</f>
        <v>761429</v>
      </c>
      <c r="E12" s="75">
        <f>E13</f>
        <v>761429</v>
      </c>
      <c r="F12" s="75">
        <f>F13</f>
        <v>390724.35</v>
      </c>
      <c r="G12" s="72">
        <f t="shared" si="0"/>
        <v>131.44390762992572</v>
      </c>
      <c r="H12" s="72">
        <f t="shared" si="1"/>
        <v>51.314613706596411</v>
      </c>
    </row>
    <row r="13" spans="1:8" x14ac:dyDescent="0.25">
      <c r="A13"/>
      <c r="B13" s="16" t="s">
        <v>158</v>
      </c>
      <c r="C13" s="73">
        <v>297255.58</v>
      </c>
      <c r="D13" s="73">
        <v>761429</v>
      </c>
      <c r="E13" s="76">
        <v>761429</v>
      </c>
      <c r="F13" s="74">
        <v>390724.35</v>
      </c>
      <c r="G13" s="70">
        <f t="shared" si="0"/>
        <v>131.44390762992572</v>
      </c>
      <c r="H13" s="70">
        <f t="shared" si="1"/>
        <v>51.314613706596411</v>
      </c>
    </row>
    <row r="14" spans="1:8" x14ac:dyDescent="0.25">
      <c r="A14"/>
      <c r="B14" s="8" t="s">
        <v>159</v>
      </c>
      <c r="C14" s="75">
        <f>C15</f>
        <v>0</v>
      </c>
      <c r="D14" s="75">
        <f>D15</f>
        <v>265</v>
      </c>
      <c r="E14" s="75">
        <f>E15</f>
        <v>265</v>
      </c>
      <c r="F14" s="75">
        <f>F15</f>
        <v>11.87</v>
      </c>
      <c r="G14" s="72" t="e">
        <f t="shared" si="0"/>
        <v>#DIV/0!</v>
      </c>
      <c r="H14" s="72">
        <f t="shared" si="1"/>
        <v>4.4792452830188676</v>
      </c>
    </row>
    <row r="15" spans="1:8" x14ac:dyDescent="0.25">
      <c r="A15"/>
      <c r="B15" s="16" t="s">
        <v>160</v>
      </c>
      <c r="C15" s="73">
        <v>0</v>
      </c>
      <c r="D15" s="73">
        <v>265</v>
      </c>
      <c r="E15" s="76">
        <v>265</v>
      </c>
      <c r="F15" s="74">
        <v>11.87</v>
      </c>
      <c r="G15" s="70" t="e">
        <f t="shared" si="0"/>
        <v>#DIV/0!</v>
      </c>
      <c r="H15" s="70">
        <f t="shared" si="1"/>
        <v>4.4792452830188676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297255.58</v>
      </c>
      <c r="D6" s="75">
        <f t="shared" si="0"/>
        <v>761694</v>
      </c>
      <c r="E6" s="75">
        <f t="shared" si="0"/>
        <v>761694</v>
      </c>
      <c r="F6" s="75">
        <f t="shared" si="0"/>
        <v>390736.22</v>
      </c>
      <c r="G6" s="70">
        <f>(F6*100)/C6</f>
        <v>131.44790082662198</v>
      </c>
      <c r="H6" s="70">
        <f>(F6*100)/E6</f>
        <v>51.298319272568776</v>
      </c>
    </row>
    <row r="7" spans="2:8" x14ac:dyDescent="0.25">
      <c r="B7" s="8" t="s">
        <v>161</v>
      </c>
      <c r="C7" s="75">
        <f t="shared" si="0"/>
        <v>297255.58</v>
      </c>
      <c r="D7" s="75">
        <f t="shared" si="0"/>
        <v>761694</v>
      </c>
      <c r="E7" s="75">
        <f t="shared" si="0"/>
        <v>761694</v>
      </c>
      <c r="F7" s="75">
        <f t="shared" si="0"/>
        <v>390736.22</v>
      </c>
      <c r="G7" s="70">
        <f>(F7*100)/C7</f>
        <v>131.44790082662198</v>
      </c>
      <c r="H7" s="70">
        <f>(F7*100)/E7</f>
        <v>51.298319272568776</v>
      </c>
    </row>
    <row r="8" spans="2:8" x14ac:dyDescent="0.25">
      <c r="B8" s="11" t="s">
        <v>162</v>
      </c>
      <c r="C8" s="73">
        <v>297255.58</v>
      </c>
      <c r="D8" s="73">
        <v>761694</v>
      </c>
      <c r="E8" s="73">
        <v>761694</v>
      </c>
      <c r="F8" s="74">
        <v>390736.22</v>
      </c>
      <c r="G8" s="70">
        <f>(F8*100)/C8</f>
        <v>131.44790082662198</v>
      </c>
      <c r="H8" s="70">
        <f>(F8*100)/E8</f>
        <v>51.298319272568776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163</v>
      </c>
      <c r="C1" s="39"/>
    </row>
    <row r="2" spans="1:6" ht="15" customHeight="1" x14ac:dyDescent="0.2">
      <c r="A2" s="41" t="s">
        <v>34</v>
      </c>
      <c r="B2" s="42" t="s">
        <v>164</v>
      </c>
      <c r="C2" s="39"/>
    </row>
    <row r="3" spans="1:6" s="39" customFormat="1" ht="43.5" customHeight="1" x14ac:dyDescent="0.2">
      <c r="A3" s="43" t="s">
        <v>35</v>
      </c>
      <c r="B3" s="37" t="s">
        <v>165</v>
      </c>
    </row>
    <row r="4" spans="1:6" s="39" customFormat="1" x14ac:dyDescent="0.2">
      <c r="A4" s="43" t="s">
        <v>36</v>
      </c>
      <c r="B4" s="44" t="s">
        <v>166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167</v>
      </c>
      <c r="B7" s="46"/>
      <c r="C7" s="77">
        <f>C11</f>
        <v>761429</v>
      </c>
      <c r="D7" s="77">
        <f>D11</f>
        <v>761429</v>
      </c>
      <c r="E7" s="77">
        <f>E11</f>
        <v>390724.35</v>
      </c>
      <c r="F7" s="77">
        <f>(E7*100)/D7</f>
        <v>51.314613706596411</v>
      </c>
    </row>
    <row r="8" spans="1:6" x14ac:dyDescent="0.2">
      <c r="A8" s="47" t="s">
        <v>68</v>
      </c>
      <c r="B8" s="46"/>
      <c r="C8" s="77">
        <f>C64</f>
        <v>265</v>
      </c>
      <c r="D8" s="77">
        <f>D64</f>
        <v>265</v>
      </c>
      <c r="E8" s="77">
        <f>E64</f>
        <v>11.87</v>
      </c>
      <c r="F8" s="77">
        <f>(E8*100)/D8</f>
        <v>4.4792452830188676</v>
      </c>
    </row>
    <row r="9" spans="1:6" s="57" customFormat="1" x14ac:dyDescent="0.2"/>
    <row r="10" spans="1:6" ht="38.25" x14ac:dyDescent="0.2">
      <c r="A10" s="47" t="s">
        <v>168</v>
      </c>
      <c r="B10" s="47" t="s">
        <v>169</v>
      </c>
      <c r="C10" s="47" t="s">
        <v>43</v>
      </c>
      <c r="D10" s="47" t="s">
        <v>170</v>
      </c>
      <c r="E10" s="47" t="s">
        <v>171</v>
      </c>
      <c r="F10" s="47" t="s">
        <v>172</v>
      </c>
    </row>
    <row r="11" spans="1:6" x14ac:dyDescent="0.2">
      <c r="A11" s="48" t="s">
        <v>167</v>
      </c>
      <c r="B11" s="48" t="s">
        <v>173</v>
      </c>
      <c r="C11" s="78">
        <f>C12+C52</f>
        <v>761429</v>
      </c>
      <c r="D11" s="78">
        <f>D12+D52</f>
        <v>761429</v>
      </c>
      <c r="E11" s="78">
        <f>E12+E52</f>
        <v>390724.35</v>
      </c>
      <c r="F11" s="79">
        <f>(E11*100)/D11</f>
        <v>51.314613706596411</v>
      </c>
    </row>
    <row r="12" spans="1:6" x14ac:dyDescent="0.2">
      <c r="A12" s="49" t="s">
        <v>66</v>
      </c>
      <c r="B12" s="50" t="s">
        <v>67</v>
      </c>
      <c r="C12" s="80">
        <f>C13+C21+C47</f>
        <v>757329</v>
      </c>
      <c r="D12" s="80">
        <f>D13+D21+D47</f>
        <v>757329</v>
      </c>
      <c r="E12" s="80">
        <f>E13+E21+E47</f>
        <v>388587.85</v>
      </c>
      <c r="F12" s="81">
        <f>(E12*100)/D12</f>
        <v>51.310308993845474</v>
      </c>
    </row>
    <row r="13" spans="1:6" x14ac:dyDescent="0.2">
      <c r="A13" s="51" t="s">
        <v>68</v>
      </c>
      <c r="B13" s="52" t="s">
        <v>69</v>
      </c>
      <c r="C13" s="82">
        <f>C14+C17+C19</f>
        <v>654500</v>
      </c>
      <c r="D13" s="82">
        <f>D14+D17+D19</f>
        <v>654500</v>
      </c>
      <c r="E13" s="82">
        <f>E14+E17+E19</f>
        <v>345834.62</v>
      </c>
      <c r="F13" s="81">
        <f>(E13*100)/D13</f>
        <v>52.839514132925899</v>
      </c>
    </row>
    <row r="14" spans="1:6" x14ac:dyDescent="0.2">
      <c r="A14" s="53" t="s">
        <v>70</v>
      </c>
      <c r="B14" s="54" t="s">
        <v>71</v>
      </c>
      <c r="C14" s="83">
        <f>C15+C16</f>
        <v>554900</v>
      </c>
      <c r="D14" s="83">
        <f>D15+D16</f>
        <v>554900</v>
      </c>
      <c r="E14" s="83">
        <f>E15+E16</f>
        <v>288845.40999999997</v>
      </c>
      <c r="F14" s="83">
        <f>(E14*100)/D14</f>
        <v>52.053597044512522</v>
      </c>
    </row>
    <row r="15" spans="1:6" x14ac:dyDescent="0.2">
      <c r="A15" s="55" t="s">
        <v>72</v>
      </c>
      <c r="B15" s="56" t="s">
        <v>73</v>
      </c>
      <c r="C15" s="84">
        <v>551980</v>
      </c>
      <c r="D15" s="84">
        <v>551980</v>
      </c>
      <c r="E15" s="84">
        <v>288314.65999999997</v>
      </c>
      <c r="F15" s="84"/>
    </row>
    <row r="16" spans="1:6" x14ac:dyDescent="0.2">
      <c r="A16" s="55" t="s">
        <v>74</v>
      </c>
      <c r="B16" s="56" t="s">
        <v>75</v>
      </c>
      <c r="C16" s="84">
        <v>2920</v>
      </c>
      <c r="D16" s="84">
        <v>2920</v>
      </c>
      <c r="E16" s="84">
        <v>530.75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14500</v>
      </c>
      <c r="D17" s="83">
        <f>D18</f>
        <v>14500</v>
      </c>
      <c r="E17" s="83">
        <f>E18</f>
        <v>9329.69</v>
      </c>
      <c r="F17" s="83">
        <f>(E17*100)/D17</f>
        <v>64.342689655172407</v>
      </c>
    </row>
    <row r="18" spans="1:6" x14ac:dyDescent="0.2">
      <c r="A18" s="55" t="s">
        <v>78</v>
      </c>
      <c r="B18" s="56" t="s">
        <v>77</v>
      </c>
      <c r="C18" s="84">
        <v>14500</v>
      </c>
      <c r="D18" s="84">
        <v>14500</v>
      </c>
      <c r="E18" s="84">
        <v>9329.69</v>
      </c>
      <c r="F18" s="84"/>
    </row>
    <row r="19" spans="1:6" x14ac:dyDescent="0.2">
      <c r="A19" s="53" t="s">
        <v>79</v>
      </c>
      <c r="B19" s="54" t="s">
        <v>80</v>
      </c>
      <c r="C19" s="83">
        <f>C20</f>
        <v>85100</v>
      </c>
      <c r="D19" s="83">
        <f>D20</f>
        <v>85100</v>
      </c>
      <c r="E19" s="83">
        <f>E20</f>
        <v>47659.519999999997</v>
      </c>
      <c r="F19" s="83">
        <f>(E19*100)/D19</f>
        <v>56.004136310223267</v>
      </c>
    </row>
    <row r="20" spans="1:6" x14ac:dyDescent="0.2">
      <c r="A20" s="55" t="s">
        <v>81</v>
      </c>
      <c r="B20" s="56" t="s">
        <v>82</v>
      </c>
      <c r="C20" s="84">
        <v>85100</v>
      </c>
      <c r="D20" s="84">
        <v>85100</v>
      </c>
      <c r="E20" s="84">
        <v>47659.519999999997</v>
      </c>
      <c r="F20" s="84"/>
    </row>
    <row r="21" spans="1:6" x14ac:dyDescent="0.2">
      <c r="A21" s="51" t="s">
        <v>83</v>
      </c>
      <c r="B21" s="52" t="s">
        <v>84</v>
      </c>
      <c r="C21" s="82">
        <f>C22+C27+C31+C41+C43</f>
        <v>101000</v>
      </c>
      <c r="D21" s="82">
        <f>D22+D27+D31+D41+D43</f>
        <v>101000</v>
      </c>
      <c r="E21" s="82">
        <f>E22+E27+E31+E41+E43</f>
        <v>42173.94000000001</v>
      </c>
      <c r="F21" s="81">
        <f>(E21*100)/D21</f>
        <v>41.756376237623762</v>
      </c>
    </row>
    <row r="22" spans="1:6" x14ac:dyDescent="0.2">
      <c r="A22" s="53" t="s">
        <v>85</v>
      </c>
      <c r="B22" s="54" t="s">
        <v>86</v>
      </c>
      <c r="C22" s="83">
        <f>C23+C24+C25+C26</f>
        <v>17720</v>
      </c>
      <c r="D22" s="83">
        <f>D23+D24+D25+D26</f>
        <v>17720</v>
      </c>
      <c r="E22" s="83">
        <f>E23+E24+E25+E26</f>
        <v>6723.6</v>
      </c>
      <c r="F22" s="83">
        <f>(E22*100)/D22</f>
        <v>37.943566591422119</v>
      </c>
    </row>
    <row r="23" spans="1:6" x14ac:dyDescent="0.2">
      <c r="A23" s="55" t="s">
        <v>87</v>
      </c>
      <c r="B23" s="56" t="s">
        <v>88</v>
      </c>
      <c r="C23" s="84">
        <v>4000</v>
      </c>
      <c r="D23" s="84">
        <v>4000</v>
      </c>
      <c r="E23" s="84">
        <v>1765.4</v>
      </c>
      <c r="F23" s="84"/>
    </row>
    <row r="24" spans="1:6" ht="25.5" x14ac:dyDescent="0.2">
      <c r="A24" s="55" t="s">
        <v>89</v>
      </c>
      <c r="B24" s="56" t="s">
        <v>90</v>
      </c>
      <c r="C24" s="84">
        <v>13000</v>
      </c>
      <c r="D24" s="84">
        <v>13000</v>
      </c>
      <c r="E24" s="84">
        <v>4958.2</v>
      </c>
      <c r="F24" s="84"/>
    </row>
    <row r="25" spans="1:6" x14ac:dyDescent="0.2">
      <c r="A25" s="55" t="s">
        <v>91</v>
      </c>
      <c r="B25" s="56" t="s">
        <v>92</v>
      </c>
      <c r="C25" s="84">
        <v>520</v>
      </c>
      <c r="D25" s="84">
        <v>520</v>
      </c>
      <c r="E25" s="84">
        <v>0</v>
      </c>
      <c r="F25" s="84"/>
    </row>
    <row r="26" spans="1:6" x14ac:dyDescent="0.2">
      <c r="A26" s="55" t="s">
        <v>93</v>
      </c>
      <c r="B26" s="56" t="s">
        <v>94</v>
      </c>
      <c r="C26" s="84">
        <v>200</v>
      </c>
      <c r="D26" s="84">
        <v>200</v>
      </c>
      <c r="E26" s="84">
        <v>0</v>
      </c>
      <c r="F26" s="84"/>
    </row>
    <row r="27" spans="1:6" x14ac:dyDescent="0.2">
      <c r="A27" s="53" t="s">
        <v>95</v>
      </c>
      <c r="B27" s="54" t="s">
        <v>96</v>
      </c>
      <c r="C27" s="83">
        <f>C28+C29+C30</f>
        <v>7590</v>
      </c>
      <c r="D27" s="83">
        <f>D28+D29+D30</f>
        <v>7590</v>
      </c>
      <c r="E27" s="83">
        <f>E28+E29+E30</f>
        <v>3243.28</v>
      </c>
      <c r="F27" s="83">
        <f>(E27*100)/D27</f>
        <v>42.730961791831355</v>
      </c>
    </row>
    <row r="28" spans="1:6" x14ac:dyDescent="0.2">
      <c r="A28" s="55" t="s">
        <v>97</v>
      </c>
      <c r="B28" s="56" t="s">
        <v>98</v>
      </c>
      <c r="C28" s="84">
        <v>5500</v>
      </c>
      <c r="D28" s="84">
        <v>5500</v>
      </c>
      <c r="E28" s="84">
        <v>2807.57</v>
      </c>
      <c r="F28" s="84"/>
    </row>
    <row r="29" spans="1:6" x14ac:dyDescent="0.2">
      <c r="A29" s="55" t="s">
        <v>99</v>
      </c>
      <c r="B29" s="56" t="s">
        <v>100</v>
      </c>
      <c r="C29" s="84">
        <v>1590</v>
      </c>
      <c r="D29" s="84">
        <v>1590</v>
      </c>
      <c r="E29" s="84">
        <v>435.71</v>
      </c>
      <c r="F29" s="84"/>
    </row>
    <row r="30" spans="1:6" x14ac:dyDescent="0.2">
      <c r="A30" s="55" t="s">
        <v>101</v>
      </c>
      <c r="B30" s="56" t="s">
        <v>102</v>
      </c>
      <c r="C30" s="84">
        <v>500</v>
      </c>
      <c r="D30" s="84">
        <v>500</v>
      </c>
      <c r="E30" s="84">
        <v>0</v>
      </c>
      <c r="F30" s="84"/>
    </row>
    <row r="31" spans="1:6" x14ac:dyDescent="0.2">
      <c r="A31" s="53" t="s">
        <v>103</v>
      </c>
      <c r="B31" s="54" t="s">
        <v>104</v>
      </c>
      <c r="C31" s="83">
        <f>C32+C33+C34+C35+C36+C37+C38+C39+C40</f>
        <v>73165</v>
      </c>
      <c r="D31" s="83">
        <f>D32+D33+D34+D35+D36+D37+D38+D39+D40</f>
        <v>73165</v>
      </c>
      <c r="E31" s="83">
        <f>E32+E33+E34+E35+E36+E37+E38+E39+E40</f>
        <v>30984.190000000002</v>
      </c>
      <c r="F31" s="83">
        <f>(E31*100)/D31</f>
        <v>42.348376956194905</v>
      </c>
    </row>
    <row r="32" spans="1:6" x14ac:dyDescent="0.2">
      <c r="A32" s="55" t="s">
        <v>105</v>
      </c>
      <c r="B32" s="56" t="s">
        <v>106</v>
      </c>
      <c r="C32" s="84">
        <v>7200</v>
      </c>
      <c r="D32" s="84">
        <v>7200</v>
      </c>
      <c r="E32" s="84">
        <v>3362.03</v>
      </c>
      <c r="F32" s="84"/>
    </row>
    <row r="33" spans="1:6" x14ac:dyDescent="0.2">
      <c r="A33" s="55" t="s">
        <v>107</v>
      </c>
      <c r="B33" s="56" t="s">
        <v>108</v>
      </c>
      <c r="C33" s="84">
        <v>2500</v>
      </c>
      <c r="D33" s="84">
        <v>2500</v>
      </c>
      <c r="E33" s="84">
        <v>1193.23</v>
      </c>
      <c r="F33" s="84"/>
    </row>
    <row r="34" spans="1:6" x14ac:dyDescent="0.2">
      <c r="A34" s="55" t="s">
        <v>109</v>
      </c>
      <c r="B34" s="56" t="s">
        <v>110</v>
      </c>
      <c r="C34" s="84">
        <v>1000</v>
      </c>
      <c r="D34" s="84">
        <v>1000</v>
      </c>
      <c r="E34" s="84">
        <v>750</v>
      </c>
      <c r="F34" s="84"/>
    </row>
    <row r="35" spans="1:6" x14ac:dyDescent="0.2">
      <c r="A35" s="55" t="s">
        <v>111</v>
      </c>
      <c r="B35" s="56" t="s">
        <v>112</v>
      </c>
      <c r="C35" s="84">
        <v>300</v>
      </c>
      <c r="D35" s="84">
        <v>300</v>
      </c>
      <c r="E35" s="84">
        <v>61.44</v>
      </c>
      <c r="F35" s="84"/>
    </row>
    <row r="36" spans="1:6" x14ac:dyDescent="0.2">
      <c r="A36" s="55" t="s">
        <v>113</v>
      </c>
      <c r="B36" s="56" t="s">
        <v>114</v>
      </c>
      <c r="C36" s="84">
        <v>4200</v>
      </c>
      <c r="D36" s="84">
        <v>4200</v>
      </c>
      <c r="E36" s="84">
        <v>2232.66</v>
      </c>
      <c r="F36" s="84"/>
    </row>
    <row r="37" spans="1:6" x14ac:dyDescent="0.2">
      <c r="A37" s="55" t="s">
        <v>115</v>
      </c>
      <c r="B37" s="56" t="s">
        <v>116</v>
      </c>
      <c r="C37" s="84">
        <v>200</v>
      </c>
      <c r="D37" s="84">
        <v>200</v>
      </c>
      <c r="E37" s="84">
        <v>0</v>
      </c>
      <c r="F37" s="84"/>
    </row>
    <row r="38" spans="1:6" x14ac:dyDescent="0.2">
      <c r="A38" s="55" t="s">
        <v>117</v>
      </c>
      <c r="B38" s="56" t="s">
        <v>118</v>
      </c>
      <c r="C38" s="84">
        <v>56265</v>
      </c>
      <c r="D38" s="84">
        <v>56265</v>
      </c>
      <c r="E38" s="84">
        <v>23154.86</v>
      </c>
      <c r="F38" s="84"/>
    </row>
    <row r="39" spans="1:6" x14ac:dyDescent="0.2">
      <c r="A39" s="55" t="s">
        <v>119</v>
      </c>
      <c r="B39" s="56" t="s">
        <v>120</v>
      </c>
      <c r="C39" s="84">
        <v>700</v>
      </c>
      <c r="D39" s="84">
        <v>700</v>
      </c>
      <c r="E39" s="84">
        <v>0</v>
      </c>
      <c r="F39" s="84"/>
    </row>
    <row r="40" spans="1:6" x14ac:dyDescent="0.2">
      <c r="A40" s="55" t="s">
        <v>121</v>
      </c>
      <c r="B40" s="56" t="s">
        <v>122</v>
      </c>
      <c r="C40" s="84">
        <v>800</v>
      </c>
      <c r="D40" s="84">
        <v>800</v>
      </c>
      <c r="E40" s="84">
        <v>229.97</v>
      </c>
      <c r="F40" s="84"/>
    </row>
    <row r="41" spans="1:6" x14ac:dyDescent="0.2">
      <c r="A41" s="53" t="s">
        <v>123</v>
      </c>
      <c r="B41" s="54" t="s">
        <v>124</v>
      </c>
      <c r="C41" s="83">
        <f>C42</f>
        <v>445</v>
      </c>
      <c r="D41" s="83">
        <f>D42</f>
        <v>445</v>
      </c>
      <c r="E41" s="83">
        <f>E42</f>
        <v>0</v>
      </c>
      <c r="F41" s="83">
        <f>(E41*100)/D41</f>
        <v>0</v>
      </c>
    </row>
    <row r="42" spans="1:6" ht="25.5" x14ac:dyDescent="0.2">
      <c r="A42" s="55" t="s">
        <v>125</v>
      </c>
      <c r="B42" s="56" t="s">
        <v>126</v>
      </c>
      <c r="C42" s="84">
        <v>445</v>
      </c>
      <c r="D42" s="84">
        <v>445</v>
      </c>
      <c r="E42" s="84">
        <v>0</v>
      </c>
      <c r="F42" s="84"/>
    </row>
    <row r="43" spans="1:6" x14ac:dyDescent="0.2">
      <c r="A43" s="53" t="s">
        <v>127</v>
      </c>
      <c r="B43" s="54" t="s">
        <v>128</v>
      </c>
      <c r="C43" s="83">
        <f>C44+C45+C46</f>
        <v>2080</v>
      </c>
      <c r="D43" s="83">
        <f>D44+D45+D46</f>
        <v>2080</v>
      </c>
      <c r="E43" s="83">
        <f>E44+E45+E46</f>
        <v>1222.8699999999999</v>
      </c>
      <c r="F43" s="83">
        <f>(E43*100)/D43</f>
        <v>58.791826923076925</v>
      </c>
    </row>
    <row r="44" spans="1:6" x14ac:dyDescent="0.2">
      <c r="A44" s="55" t="s">
        <v>129</v>
      </c>
      <c r="B44" s="56" t="s">
        <v>130</v>
      </c>
      <c r="C44" s="84">
        <v>815</v>
      </c>
      <c r="D44" s="84">
        <v>815</v>
      </c>
      <c r="E44" s="84">
        <v>855.47</v>
      </c>
      <c r="F44" s="84"/>
    </row>
    <row r="45" spans="1:6" x14ac:dyDescent="0.2">
      <c r="A45" s="55" t="s">
        <v>131</v>
      </c>
      <c r="B45" s="56" t="s">
        <v>132</v>
      </c>
      <c r="C45" s="84">
        <v>265</v>
      </c>
      <c r="D45" s="84">
        <v>265</v>
      </c>
      <c r="E45" s="84">
        <v>9.5</v>
      </c>
      <c r="F45" s="84"/>
    </row>
    <row r="46" spans="1:6" x14ac:dyDescent="0.2">
      <c r="A46" s="55" t="s">
        <v>133</v>
      </c>
      <c r="B46" s="56" t="s">
        <v>128</v>
      </c>
      <c r="C46" s="84">
        <v>1000</v>
      </c>
      <c r="D46" s="84">
        <v>1000</v>
      </c>
      <c r="E46" s="84">
        <v>357.9</v>
      </c>
      <c r="F46" s="84"/>
    </row>
    <row r="47" spans="1:6" x14ac:dyDescent="0.2">
      <c r="A47" s="51" t="s">
        <v>134</v>
      </c>
      <c r="B47" s="52" t="s">
        <v>135</v>
      </c>
      <c r="C47" s="82">
        <f>C48+C50</f>
        <v>1829</v>
      </c>
      <c r="D47" s="82">
        <f>D48+D50</f>
        <v>1829</v>
      </c>
      <c r="E47" s="82">
        <f>E48+E50</f>
        <v>579.29</v>
      </c>
      <c r="F47" s="81">
        <f>(E47*100)/D47</f>
        <v>31.672498633132861</v>
      </c>
    </row>
    <row r="48" spans="1:6" x14ac:dyDescent="0.2">
      <c r="A48" s="53" t="s">
        <v>136</v>
      </c>
      <c r="B48" s="54" t="s">
        <v>137</v>
      </c>
      <c r="C48" s="83">
        <f>C49</f>
        <v>909</v>
      </c>
      <c r="D48" s="83">
        <f>D49</f>
        <v>909</v>
      </c>
      <c r="E48" s="83">
        <f>E49</f>
        <v>337.9</v>
      </c>
      <c r="F48" s="83">
        <f>(E48*100)/D48</f>
        <v>37.172717271727173</v>
      </c>
    </row>
    <row r="49" spans="1:6" ht="25.5" x14ac:dyDescent="0.2">
      <c r="A49" s="55" t="s">
        <v>138</v>
      </c>
      <c r="B49" s="56" t="s">
        <v>139</v>
      </c>
      <c r="C49" s="84">
        <v>909</v>
      </c>
      <c r="D49" s="84">
        <v>909</v>
      </c>
      <c r="E49" s="84">
        <v>337.9</v>
      </c>
      <c r="F49" s="84"/>
    </row>
    <row r="50" spans="1:6" x14ac:dyDescent="0.2">
      <c r="A50" s="53" t="s">
        <v>140</v>
      </c>
      <c r="B50" s="54" t="s">
        <v>141</v>
      </c>
      <c r="C50" s="83">
        <f>C51</f>
        <v>920</v>
      </c>
      <c r="D50" s="83">
        <f>D51</f>
        <v>920</v>
      </c>
      <c r="E50" s="83">
        <f>E51</f>
        <v>241.39</v>
      </c>
      <c r="F50" s="83">
        <f>(E50*100)/D50</f>
        <v>26.23804347826087</v>
      </c>
    </row>
    <row r="51" spans="1:6" x14ac:dyDescent="0.2">
      <c r="A51" s="55" t="s">
        <v>142</v>
      </c>
      <c r="B51" s="56" t="s">
        <v>143</v>
      </c>
      <c r="C51" s="84">
        <v>920</v>
      </c>
      <c r="D51" s="84">
        <v>920</v>
      </c>
      <c r="E51" s="84">
        <v>241.39</v>
      </c>
      <c r="F51" s="84"/>
    </row>
    <row r="52" spans="1:6" x14ac:dyDescent="0.2">
      <c r="A52" s="49" t="s">
        <v>144</v>
      </c>
      <c r="B52" s="50" t="s">
        <v>145</v>
      </c>
      <c r="C52" s="80">
        <f>C53+C56</f>
        <v>4100</v>
      </c>
      <c r="D52" s="80">
        <f>D53+D56</f>
        <v>4100</v>
      </c>
      <c r="E52" s="80">
        <f>E53+E56</f>
        <v>2136.5</v>
      </c>
      <c r="F52" s="81">
        <f>(E52*100)/D52</f>
        <v>52.109756097560975</v>
      </c>
    </row>
    <row r="53" spans="1:6" x14ac:dyDescent="0.2">
      <c r="A53" s="51" t="s">
        <v>146</v>
      </c>
      <c r="B53" s="52" t="s">
        <v>147</v>
      </c>
      <c r="C53" s="82">
        <f t="shared" ref="C53:E54" si="0">C54</f>
        <v>4100</v>
      </c>
      <c r="D53" s="82">
        <f t="shared" si="0"/>
        <v>4100</v>
      </c>
      <c r="E53" s="82">
        <f t="shared" si="0"/>
        <v>2136.5</v>
      </c>
      <c r="F53" s="81">
        <f>(E53*100)/D53</f>
        <v>52.109756097560975</v>
      </c>
    </row>
    <row r="54" spans="1:6" x14ac:dyDescent="0.2">
      <c r="A54" s="53" t="s">
        <v>148</v>
      </c>
      <c r="B54" s="54" t="s">
        <v>149</v>
      </c>
      <c r="C54" s="83">
        <f t="shared" si="0"/>
        <v>4100</v>
      </c>
      <c r="D54" s="83">
        <f t="shared" si="0"/>
        <v>4100</v>
      </c>
      <c r="E54" s="83">
        <f t="shared" si="0"/>
        <v>2136.5</v>
      </c>
      <c r="F54" s="83">
        <f>(E54*100)/D54</f>
        <v>52.109756097560975</v>
      </c>
    </row>
    <row r="55" spans="1:6" x14ac:dyDescent="0.2">
      <c r="A55" s="55" t="s">
        <v>150</v>
      </c>
      <c r="B55" s="56" t="s">
        <v>151</v>
      </c>
      <c r="C55" s="84">
        <v>4100</v>
      </c>
      <c r="D55" s="84">
        <v>4100</v>
      </c>
      <c r="E55" s="84">
        <v>2136.5</v>
      </c>
      <c r="F55" s="84"/>
    </row>
    <row r="56" spans="1:6" x14ac:dyDescent="0.2">
      <c r="A56" s="51" t="s">
        <v>152</v>
      </c>
      <c r="B56" s="52" t="s">
        <v>153</v>
      </c>
      <c r="C56" s="82">
        <f t="shared" ref="C56:E57" si="1">C57</f>
        <v>0</v>
      </c>
      <c r="D56" s="82">
        <f t="shared" si="1"/>
        <v>0</v>
      </c>
      <c r="E56" s="82">
        <f t="shared" si="1"/>
        <v>0</v>
      </c>
      <c r="F56" s="81" t="e">
        <f>(E56*100)/D56</f>
        <v>#DIV/0!</v>
      </c>
    </row>
    <row r="57" spans="1:6" ht="25.5" x14ac:dyDescent="0.2">
      <c r="A57" s="53" t="s">
        <v>154</v>
      </c>
      <c r="B57" s="54" t="s">
        <v>155</v>
      </c>
      <c r="C57" s="83">
        <f t="shared" si="1"/>
        <v>0</v>
      </c>
      <c r="D57" s="83">
        <f t="shared" si="1"/>
        <v>0</v>
      </c>
      <c r="E57" s="83">
        <f t="shared" si="1"/>
        <v>0</v>
      </c>
      <c r="F57" s="83" t="e">
        <f>(E57*100)/D57</f>
        <v>#DIV/0!</v>
      </c>
    </row>
    <row r="58" spans="1:6" x14ac:dyDescent="0.2">
      <c r="A58" s="55" t="s">
        <v>156</v>
      </c>
      <c r="B58" s="56" t="s">
        <v>155</v>
      </c>
      <c r="C58" s="84">
        <v>0</v>
      </c>
      <c r="D58" s="84">
        <v>0</v>
      </c>
      <c r="E58" s="84">
        <v>0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2">C60</f>
        <v>761429</v>
      </c>
      <c r="D59" s="80">
        <f t="shared" si="2"/>
        <v>761429</v>
      </c>
      <c r="E59" s="80">
        <f t="shared" si="2"/>
        <v>390724.35</v>
      </c>
      <c r="F59" s="81">
        <f>(E59*100)/D59</f>
        <v>51.314613706596411</v>
      </c>
    </row>
    <row r="60" spans="1:6" x14ac:dyDescent="0.2">
      <c r="A60" s="51" t="s">
        <v>58</v>
      </c>
      <c r="B60" s="52" t="s">
        <v>59</v>
      </c>
      <c r="C60" s="82">
        <f t="shared" si="2"/>
        <v>761429</v>
      </c>
      <c r="D60" s="82">
        <f t="shared" si="2"/>
        <v>761429</v>
      </c>
      <c r="E60" s="82">
        <f t="shared" si="2"/>
        <v>390724.35</v>
      </c>
      <c r="F60" s="81">
        <f>(E60*100)/D60</f>
        <v>51.314613706596411</v>
      </c>
    </row>
    <row r="61" spans="1:6" ht="25.5" x14ac:dyDescent="0.2">
      <c r="A61" s="53" t="s">
        <v>60</v>
      </c>
      <c r="B61" s="54" t="s">
        <v>61</v>
      </c>
      <c r="C61" s="83">
        <f>C62+C63</f>
        <v>761429</v>
      </c>
      <c r="D61" s="83">
        <f>D62+D63</f>
        <v>761429</v>
      </c>
      <c r="E61" s="83">
        <f>E62+E63</f>
        <v>390724.35</v>
      </c>
      <c r="F61" s="83">
        <f>(E61*100)/D61</f>
        <v>51.314613706596411</v>
      </c>
    </row>
    <row r="62" spans="1:6" x14ac:dyDescent="0.2">
      <c r="A62" s="55" t="s">
        <v>62</v>
      </c>
      <c r="B62" s="56" t="s">
        <v>63</v>
      </c>
      <c r="C62" s="84">
        <v>757329</v>
      </c>
      <c r="D62" s="84">
        <v>757329</v>
      </c>
      <c r="E62" s="84">
        <v>388587.85</v>
      </c>
      <c r="F62" s="84"/>
    </row>
    <row r="63" spans="1:6" ht="25.5" x14ac:dyDescent="0.2">
      <c r="A63" s="55" t="s">
        <v>64</v>
      </c>
      <c r="B63" s="56" t="s">
        <v>65</v>
      </c>
      <c r="C63" s="84">
        <v>4100</v>
      </c>
      <c r="D63" s="84">
        <v>4100</v>
      </c>
      <c r="E63" s="84">
        <v>2136.5</v>
      </c>
      <c r="F63" s="84"/>
    </row>
    <row r="64" spans="1:6" x14ac:dyDescent="0.2">
      <c r="A64" s="48" t="s">
        <v>68</v>
      </c>
      <c r="B64" s="48" t="s">
        <v>174</v>
      </c>
      <c r="C64" s="78">
        <f t="shared" ref="C64:E67" si="3">C65</f>
        <v>265</v>
      </c>
      <c r="D64" s="78">
        <f t="shared" si="3"/>
        <v>265</v>
      </c>
      <c r="E64" s="78">
        <f t="shared" si="3"/>
        <v>11.87</v>
      </c>
      <c r="F64" s="79">
        <f>(E64*100)/D64</f>
        <v>4.4792452830188676</v>
      </c>
    </row>
    <row r="65" spans="1:6" x14ac:dyDescent="0.2">
      <c r="A65" s="49" t="s">
        <v>66</v>
      </c>
      <c r="B65" s="50" t="s">
        <v>67</v>
      </c>
      <c r="C65" s="80">
        <f t="shared" si="3"/>
        <v>265</v>
      </c>
      <c r="D65" s="80">
        <f t="shared" si="3"/>
        <v>265</v>
      </c>
      <c r="E65" s="80">
        <f t="shared" si="3"/>
        <v>11.87</v>
      </c>
      <c r="F65" s="81">
        <f>(E65*100)/D65</f>
        <v>4.4792452830188676</v>
      </c>
    </row>
    <row r="66" spans="1:6" x14ac:dyDescent="0.2">
      <c r="A66" s="51" t="s">
        <v>83</v>
      </c>
      <c r="B66" s="52" t="s">
        <v>84</v>
      </c>
      <c r="C66" s="82">
        <f t="shared" si="3"/>
        <v>265</v>
      </c>
      <c r="D66" s="82">
        <f t="shared" si="3"/>
        <v>265</v>
      </c>
      <c r="E66" s="82">
        <f t="shared" si="3"/>
        <v>11.87</v>
      </c>
      <c r="F66" s="81">
        <f>(E66*100)/D66</f>
        <v>4.4792452830188676</v>
      </c>
    </row>
    <row r="67" spans="1:6" x14ac:dyDescent="0.2">
      <c r="A67" s="53" t="s">
        <v>95</v>
      </c>
      <c r="B67" s="54" t="s">
        <v>96</v>
      </c>
      <c r="C67" s="83">
        <f t="shared" si="3"/>
        <v>265</v>
      </c>
      <c r="D67" s="83">
        <f t="shared" si="3"/>
        <v>265</v>
      </c>
      <c r="E67" s="83">
        <f t="shared" si="3"/>
        <v>11.87</v>
      </c>
      <c r="F67" s="83">
        <f>(E67*100)/D67</f>
        <v>4.4792452830188676</v>
      </c>
    </row>
    <row r="68" spans="1:6" x14ac:dyDescent="0.2">
      <c r="A68" s="55" t="s">
        <v>97</v>
      </c>
      <c r="B68" s="56" t="s">
        <v>98</v>
      </c>
      <c r="C68" s="84">
        <v>265</v>
      </c>
      <c r="D68" s="84">
        <v>265</v>
      </c>
      <c r="E68" s="84">
        <v>11.87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4">C70</f>
        <v>265</v>
      </c>
      <c r="D69" s="80">
        <f t="shared" si="4"/>
        <v>265</v>
      </c>
      <c r="E69" s="80">
        <f t="shared" si="4"/>
        <v>11.87</v>
      </c>
      <c r="F69" s="81">
        <f>(E69*100)/D69</f>
        <v>4.4792452830188676</v>
      </c>
    </row>
    <row r="70" spans="1:6" x14ac:dyDescent="0.2">
      <c r="A70" s="51" t="s">
        <v>52</v>
      </c>
      <c r="B70" s="52" t="s">
        <v>53</v>
      </c>
      <c r="C70" s="82">
        <f t="shared" si="4"/>
        <v>265</v>
      </c>
      <c r="D70" s="82">
        <f t="shared" si="4"/>
        <v>265</v>
      </c>
      <c r="E70" s="82">
        <f t="shared" si="4"/>
        <v>11.87</v>
      </c>
      <c r="F70" s="81">
        <f>(E70*100)/D70</f>
        <v>4.4792452830188676</v>
      </c>
    </row>
    <row r="71" spans="1:6" x14ac:dyDescent="0.2">
      <c r="A71" s="53" t="s">
        <v>54</v>
      </c>
      <c r="B71" s="54" t="s">
        <v>55</v>
      </c>
      <c r="C71" s="83">
        <f t="shared" si="4"/>
        <v>265</v>
      </c>
      <c r="D71" s="83">
        <f t="shared" si="4"/>
        <v>265</v>
      </c>
      <c r="E71" s="83">
        <f t="shared" si="4"/>
        <v>11.87</v>
      </c>
      <c r="F71" s="83">
        <f>(E71*100)/D71</f>
        <v>4.4792452830188676</v>
      </c>
    </row>
    <row r="72" spans="1:6" x14ac:dyDescent="0.2">
      <c r="A72" s="55" t="s">
        <v>56</v>
      </c>
      <c r="B72" s="56" t="s">
        <v>57</v>
      </c>
      <c r="C72" s="84">
        <v>265</v>
      </c>
      <c r="D72" s="84">
        <v>265</v>
      </c>
      <c r="E72" s="84">
        <v>11.87</v>
      </c>
      <c r="F72" s="84"/>
    </row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Irena Mihaljević</cp:lastModifiedBy>
  <cp:lastPrinted>2023-07-24T12:33:14Z</cp:lastPrinted>
  <dcterms:created xsi:type="dcterms:W3CDTF">2022-08-12T12:51:27Z</dcterms:created>
  <dcterms:modified xsi:type="dcterms:W3CDTF">2024-07-16T05:42:06Z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