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vrdoljak\Desktop\2024\Izvršenje plana 2024\1-6 2024\"/>
    </mc:Choice>
  </mc:AlternateContent>
  <bookViews>
    <workbookView xWindow="-120" yWindow="-120" windowWidth="38640" windowHeight="21240" tabRatio="825" activeTab="6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rashoda'!$B$1:$L$85</definedName>
    <definedName name="_xlnm.Print_Area" localSheetId="6">'Posebni dio'!$A$1:$F$89</definedName>
    <definedName name="_xlnm.Print_Area" localSheetId="0">SAŽETAK!$B$1:$L$27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3" l="1"/>
  <c r="G51" i="3"/>
  <c r="G12" i="1"/>
  <c r="H12" i="1"/>
  <c r="I12" i="1"/>
  <c r="J12" i="1"/>
  <c r="L12" i="1" s="1"/>
  <c r="G15" i="1"/>
  <c r="H15" i="1"/>
  <c r="I15" i="1"/>
  <c r="J15" i="1"/>
  <c r="I16" i="1"/>
  <c r="J16" i="1" l="1"/>
  <c r="L16" i="1" s="1"/>
  <c r="K12" i="1"/>
  <c r="H16" i="1"/>
  <c r="G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16" i="1" l="1"/>
  <c r="K26" i="1"/>
  <c r="H27" i="1"/>
  <c r="L23" i="1"/>
  <c r="J27" i="1"/>
  <c r="L27" i="1" s="1"/>
  <c r="G27" i="1"/>
  <c r="F88" i="15"/>
  <c r="E88" i="15"/>
  <c r="D88" i="15"/>
  <c r="C88" i="15"/>
  <c r="F87" i="15"/>
  <c r="E87" i="15"/>
  <c r="D87" i="15"/>
  <c r="C87" i="15"/>
  <c r="F86" i="15"/>
  <c r="E86" i="15"/>
  <c r="D86" i="15"/>
  <c r="C86" i="15"/>
  <c r="F84" i="15"/>
  <c r="E84" i="15"/>
  <c r="D84" i="15"/>
  <c r="C84" i="15"/>
  <c r="F83" i="15"/>
  <c r="E83" i="15"/>
  <c r="D83" i="15"/>
  <c r="C83" i="15"/>
  <c r="F82" i="15"/>
  <c r="E82" i="15"/>
  <c r="D82" i="15"/>
  <c r="C82" i="15"/>
  <c r="F80" i="15"/>
  <c r="E80" i="15"/>
  <c r="D80" i="15"/>
  <c r="C80" i="15"/>
  <c r="F78" i="15"/>
  <c r="E78" i="15"/>
  <c r="D78" i="15"/>
  <c r="C78" i="15"/>
  <c r="F77" i="15"/>
  <c r="E77" i="15"/>
  <c r="D77" i="15"/>
  <c r="C77" i="15"/>
  <c r="F76" i="15"/>
  <c r="E76" i="15"/>
  <c r="D76" i="15"/>
  <c r="C76" i="15"/>
  <c r="F75" i="15"/>
  <c r="E75" i="15"/>
  <c r="D75" i="15"/>
  <c r="C75" i="15"/>
  <c r="F72" i="15"/>
  <c r="E72" i="15"/>
  <c r="D72" i="15"/>
  <c r="C72" i="15"/>
  <c r="F71" i="15"/>
  <c r="E71" i="15"/>
  <c r="D71" i="15"/>
  <c r="C71" i="15"/>
  <c r="F70" i="15"/>
  <c r="E70" i="15"/>
  <c r="D70" i="15"/>
  <c r="C70" i="15"/>
  <c r="F68" i="15"/>
  <c r="E68" i="15"/>
  <c r="D68" i="15"/>
  <c r="C68" i="15"/>
  <c r="F67" i="15"/>
  <c r="E67" i="15"/>
  <c r="D67" i="15"/>
  <c r="C67" i="15"/>
  <c r="F65" i="15"/>
  <c r="E65" i="15"/>
  <c r="D65" i="15"/>
  <c r="C65" i="15"/>
  <c r="F61" i="15"/>
  <c r="E61" i="15"/>
  <c r="D61" i="15"/>
  <c r="C61" i="15"/>
  <c r="F60" i="15"/>
  <c r="E60" i="15"/>
  <c r="D60" i="15"/>
  <c r="C60" i="15"/>
  <c r="F59" i="15"/>
  <c r="E59" i="15"/>
  <c r="D59" i="15"/>
  <c r="C59" i="15"/>
  <c r="F56" i="15"/>
  <c r="E56" i="15"/>
  <c r="D56" i="15"/>
  <c r="C56" i="15"/>
  <c r="F54" i="15"/>
  <c r="E54" i="15"/>
  <c r="D54" i="15"/>
  <c r="C54" i="15"/>
  <c r="F53" i="15"/>
  <c r="E53" i="15"/>
  <c r="D53" i="15"/>
  <c r="C53" i="15"/>
  <c r="F46" i="15"/>
  <c r="E46" i="15"/>
  <c r="D46" i="15"/>
  <c r="C46" i="15"/>
  <c r="F44" i="15"/>
  <c r="E44" i="15"/>
  <c r="D44" i="15"/>
  <c r="C44" i="15"/>
  <c r="F34" i="15"/>
  <c r="E34" i="15"/>
  <c r="D34" i="15"/>
  <c r="C34" i="15"/>
  <c r="F28" i="15"/>
  <c r="E28" i="15"/>
  <c r="D28" i="15"/>
  <c r="C28" i="15"/>
  <c r="F23" i="15"/>
  <c r="E23" i="15"/>
  <c r="D23" i="15"/>
  <c r="C23" i="15"/>
  <c r="F22" i="15"/>
  <c r="E22" i="15"/>
  <c r="D22" i="15"/>
  <c r="C22" i="15"/>
  <c r="F19" i="15"/>
  <c r="E19" i="15"/>
  <c r="D19" i="15"/>
  <c r="C19" i="15"/>
  <c r="F17" i="15"/>
  <c r="E17" i="15"/>
  <c r="D17" i="15"/>
  <c r="C17" i="15"/>
  <c r="F14" i="15"/>
  <c r="E14" i="15"/>
  <c r="D14" i="15"/>
  <c r="C14" i="15"/>
  <c r="F13" i="15"/>
  <c r="E13" i="15"/>
  <c r="D13" i="15"/>
  <c r="C13" i="15"/>
  <c r="F12" i="15"/>
  <c r="E12" i="15"/>
  <c r="D12" i="15"/>
  <c r="C12" i="15"/>
  <c r="F11" i="15"/>
  <c r="E11" i="15"/>
  <c r="D11" i="15"/>
  <c r="C11" i="15"/>
  <c r="F8" i="15"/>
  <c r="E8" i="15"/>
  <c r="D8" i="15"/>
  <c r="C8" i="15"/>
  <c r="F7" i="15"/>
  <c r="E7" i="15"/>
  <c r="D7" i="15"/>
  <c r="C7" i="15"/>
  <c r="H8" i="8"/>
  <c r="G8" i="8"/>
  <c r="H7" i="8"/>
  <c r="F7" i="8"/>
  <c r="E7" i="8"/>
  <c r="D7" i="8"/>
  <c r="C7" i="8"/>
  <c r="G7" i="8" s="1"/>
  <c r="H6" i="8"/>
  <c r="F6" i="8"/>
  <c r="E6" i="8"/>
  <c r="D6" i="8"/>
  <c r="C6" i="8"/>
  <c r="G6" i="8" s="1"/>
  <c r="H19" i="5"/>
  <c r="G19" i="5"/>
  <c r="H18" i="5"/>
  <c r="G18" i="5"/>
  <c r="F18" i="5"/>
  <c r="E18" i="5"/>
  <c r="D18" i="5"/>
  <c r="C18" i="5"/>
  <c r="H17" i="5"/>
  <c r="G17" i="5"/>
  <c r="H16" i="5"/>
  <c r="G16" i="5"/>
  <c r="F16" i="5"/>
  <c r="E16" i="5"/>
  <c r="D16" i="5"/>
  <c r="C16" i="5"/>
  <c r="H15" i="5"/>
  <c r="G15" i="5"/>
  <c r="H14" i="5"/>
  <c r="F14" i="5"/>
  <c r="E14" i="5"/>
  <c r="D14" i="5"/>
  <c r="C14" i="5"/>
  <c r="C13" i="5" s="1"/>
  <c r="G13" i="5" s="1"/>
  <c r="H13" i="5"/>
  <c r="F13" i="5"/>
  <c r="E13" i="5"/>
  <c r="D13" i="5"/>
  <c r="H12" i="5"/>
  <c r="G12" i="5"/>
  <c r="H11" i="5"/>
  <c r="G11" i="5"/>
  <c r="F11" i="5"/>
  <c r="E11" i="5"/>
  <c r="D11" i="5"/>
  <c r="C11" i="5"/>
  <c r="H10" i="5"/>
  <c r="G10" i="5"/>
  <c r="F9" i="5"/>
  <c r="G9" i="5" s="1"/>
  <c r="E9" i="5"/>
  <c r="D9" i="5"/>
  <c r="C9" i="5"/>
  <c r="H8" i="5"/>
  <c r="G8" i="5"/>
  <c r="H7" i="5"/>
  <c r="F7" i="5"/>
  <c r="E7" i="5"/>
  <c r="D7" i="5"/>
  <c r="C7" i="5"/>
  <c r="G7" i="5" s="1"/>
  <c r="E6" i="5"/>
  <c r="D6" i="5"/>
  <c r="L84" i="3"/>
  <c r="K84" i="3"/>
  <c r="L83" i="3"/>
  <c r="K83" i="3"/>
  <c r="J83" i="3"/>
  <c r="I83" i="3"/>
  <c r="H83" i="3"/>
  <c r="G83" i="3"/>
  <c r="L82" i="3"/>
  <c r="J82" i="3"/>
  <c r="I82" i="3"/>
  <c r="H82" i="3"/>
  <c r="G82" i="3"/>
  <c r="G74" i="3" s="1"/>
  <c r="K74" i="3" s="1"/>
  <c r="L81" i="3"/>
  <c r="K81" i="3"/>
  <c r="L80" i="3"/>
  <c r="K80" i="3"/>
  <c r="J80" i="3"/>
  <c r="I80" i="3"/>
  <c r="H80" i="3"/>
  <c r="G80" i="3"/>
  <c r="L79" i="3"/>
  <c r="K79" i="3"/>
  <c r="L78" i="3"/>
  <c r="K78" i="3"/>
  <c r="L77" i="3"/>
  <c r="K77" i="3"/>
  <c r="L76" i="3"/>
  <c r="K76" i="3"/>
  <c r="J76" i="3"/>
  <c r="I76" i="3"/>
  <c r="H76" i="3"/>
  <c r="G76" i="3"/>
  <c r="L75" i="3"/>
  <c r="K75" i="3"/>
  <c r="J75" i="3"/>
  <c r="I75" i="3"/>
  <c r="H75" i="3"/>
  <c r="G75" i="3"/>
  <c r="L74" i="3"/>
  <c r="J74" i="3"/>
  <c r="I74" i="3"/>
  <c r="H74" i="3"/>
  <c r="L73" i="3"/>
  <c r="K73" i="3"/>
  <c r="L72" i="3"/>
  <c r="K72" i="3"/>
  <c r="L71" i="3"/>
  <c r="K71" i="3"/>
  <c r="J71" i="3"/>
  <c r="I71" i="3"/>
  <c r="H71" i="3"/>
  <c r="G71" i="3"/>
  <c r="L70" i="3"/>
  <c r="K70" i="3"/>
  <c r="L69" i="3"/>
  <c r="K69" i="3"/>
  <c r="J69" i="3"/>
  <c r="I69" i="3"/>
  <c r="H69" i="3"/>
  <c r="G69" i="3"/>
  <c r="L68" i="3"/>
  <c r="K68" i="3"/>
  <c r="J68" i="3"/>
  <c r="I68" i="3"/>
  <c r="H68" i="3"/>
  <c r="G68" i="3"/>
  <c r="L67" i="3"/>
  <c r="K67" i="3"/>
  <c r="L66" i="3"/>
  <c r="K66" i="3"/>
  <c r="L65" i="3"/>
  <c r="K65" i="3"/>
  <c r="L64" i="3"/>
  <c r="K64" i="3"/>
  <c r="L63" i="3"/>
  <c r="K63" i="3"/>
  <c r="L62" i="3"/>
  <c r="K62" i="3"/>
  <c r="L61" i="3"/>
  <c r="K61" i="3"/>
  <c r="J61" i="3"/>
  <c r="I61" i="3"/>
  <c r="H61" i="3"/>
  <c r="G61" i="3"/>
  <c r="L60" i="3"/>
  <c r="K60" i="3"/>
  <c r="L59" i="3"/>
  <c r="K59" i="3"/>
  <c r="J59" i="3"/>
  <c r="I59" i="3"/>
  <c r="H59" i="3"/>
  <c r="G59" i="3"/>
  <c r="L58" i="3"/>
  <c r="K58" i="3"/>
  <c r="L57" i="3"/>
  <c r="K57" i="3"/>
  <c r="L56" i="3"/>
  <c r="K56" i="3"/>
  <c r="L55" i="3"/>
  <c r="K55" i="3"/>
  <c r="L54" i="3"/>
  <c r="K54" i="3"/>
  <c r="L53" i="3"/>
  <c r="K53" i="3"/>
  <c r="L52" i="3"/>
  <c r="K52" i="3"/>
  <c r="L51" i="3"/>
  <c r="K51" i="3"/>
  <c r="L50" i="3"/>
  <c r="K50" i="3"/>
  <c r="L49" i="3"/>
  <c r="J49" i="3"/>
  <c r="I49" i="3"/>
  <c r="H49" i="3"/>
  <c r="G49" i="3"/>
  <c r="K49" i="3" s="1"/>
  <c r="L48" i="3"/>
  <c r="K48" i="3"/>
  <c r="L47" i="3"/>
  <c r="K47" i="3"/>
  <c r="L46" i="3"/>
  <c r="K46" i="3"/>
  <c r="L45" i="3"/>
  <c r="K45" i="3"/>
  <c r="L44" i="3"/>
  <c r="K44" i="3"/>
  <c r="L43" i="3"/>
  <c r="K43" i="3"/>
  <c r="J43" i="3"/>
  <c r="I43" i="3"/>
  <c r="H43" i="3"/>
  <c r="G43" i="3"/>
  <c r="L42" i="3"/>
  <c r="K42" i="3"/>
  <c r="L41" i="3"/>
  <c r="K41" i="3"/>
  <c r="L40" i="3"/>
  <c r="K40" i="3"/>
  <c r="L39" i="3"/>
  <c r="K39" i="3"/>
  <c r="L38" i="3"/>
  <c r="K38" i="3"/>
  <c r="J38" i="3"/>
  <c r="I38" i="3"/>
  <c r="H38" i="3"/>
  <c r="G38" i="3"/>
  <c r="L37" i="3"/>
  <c r="J37" i="3"/>
  <c r="I37" i="3"/>
  <c r="H37" i="3"/>
  <c r="L36" i="3"/>
  <c r="K36" i="3"/>
  <c r="L35" i="3"/>
  <c r="K35" i="3"/>
  <c r="L34" i="3"/>
  <c r="K34" i="3"/>
  <c r="J34" i="3"/>
  <c r="I34" i="3"/>
  <c r="H34" i="3"/>
  <c r="G34" i="3"/>
  <c r="L33" i="3"/>
  <c r="K33" i="3"/>
  <c r="L32" i="3"/>
  <c r="K32" i="3"/>
  <c r="J32" i="3"/>
  <c r="I32" i="3"/>
  <c r="H32" i="3"/>
  <c r="G32" i="3"/>
  <c r="L31" i="3"/>
  <c r="K31" i="3"/>
  <c r="L30" i="3"/>
  <c r="K30" i="3"/>
  <c r="L29" i="3"/>
  <c r="J29" i="3"/>
  <c r="I29" i="3"/>
  <c r="H29" i="3"/>
  <c r="G29" i="3"/>
  <c r="L28" i="3"/>
  <c r="J28" i="3"/>
  <c r="I28" i="3"/>
  <c r="H28" i="3"/>
  <c r="L27" i="3"/>
  <c r="J27" i="3"/>
  <c r="I27" i="3"/>
  <c r="H27" i="3"/>
  <c r="L26" i="3"/>
  <c r="J26" i="3"/>
  <c r="I26" i="3"/>
  <c r="H26" i="3"/>
  <c r="L21" i="3"/>
  <c r="K21" i="3"/>
  <c r="L20" i="3"/>
  <c r="K20" i="3"/>
  <c r="L19" i="3"/>
  <c r="J19" i="3"/>
  <c r="I19" i="3"/>
  <c r="H19" i="3"/>
  <c r="G19" i="3"/>
  <c r="K19" i="3" s="1"/>
  <c r="L18" i="3"/>
  <c r="J18" i="3"/>
  <c r="I18" i="3"/>
  <c r="H18" i="3"/>
  <c r="L17" i="3"/>
  <c r="K17" i="3"/>
  <c r="J16" i="3"/>
  <c r="K16" i="3" s="1"/>
  <c r="I16" i="3"/>
  <c r="H16" i="3"/>
  <c r="G16" i="3"/>
  <c r="I15" i="3"/>
  <c r="H15" i="3"/>
  <c r="G15" i="3"/>
  <c r="L14" i="3"/>
  <c r="K14" i="3"/>
  <c r="L13" i="3"/>
  <c r="K13" i="3"/>
  <c r="J13" i="3"/>
  <c r="I13" i="3"/>
  <c r="H13" i="3"/>
  <c r="G13" i="3"/>
  <c r="L12" i="3"/>
  <c r="K12" i="3"/>
  <c r="J12" i="3"/>
  <c r="I12" i="3"/>
  <c r="H12" i="3"/>
  <c r="G12" i="3"/>
  <c r="I11" i="3"/>
  <c r="H11" i="3"/>
  <c r="I10" i="3"/>
  <c r="H10" i="3"/>
  <c r="C6" i="5" l="1"/>
  <c r="G18" i="3"/>
  <c r="G11" i="3" s="1"/>
  <c r="G10" i="3" s="1"/>
  <c r="K82" i="3"/>
  <c r="G37" i="3"/>
  <c r="K27" i="1"/>
  <c r="H9" i="5"/>
  <c r="F6" i="5"/>
  <c r="H6" i="5" s="1"/>
  <c r="L16" i="3"/>
  <c r="J15" i="3"/>
  <c r="G14" i="5"/>
  <c r="G28" i="3"/>
  <c r="K28" i="3"/>
  <c r="K29" i="3"/>
  <c r="K18" i="3" l="1"/>
  <c r="K37" i="3"/>
  <c r="G27" i="3"/>
  <c r="G26" i="3" s="1"/>
  <c r="K26" i="3" s="1"/>
  <c r="G6" i="5"/>
  <c r="K15" i="3"/>
  <c r="J11" i="3"/>
  <c r="L15" i="3"/>
  <c r="K27" i="3" l="1"/>
  <c r="J10" i="3"/>
  <c r="L11" i="3"/>
  <c r="K11" i="3"/>
  <c r="L10" i="3" l="1"/>
  <c r="K10" i="3"/>
</calcChain>
</file>

<file path=xl/sharedStrings.xml><?xml version="1.0" encoding="utf-8"?>
<sst xmlns="http://schemas.openxmlformats.org/spreadsheetml/2006/main" count="434" uniqueCount="205">
  <si>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</si>
  <si>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</si>
  <si>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</si>
  <si>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</si>
  <si>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</si>
  <si>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</si>
  <si>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</si>
  <si>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</si>
  <si>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</si>
  <si>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</si>
  <si>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</si>
  <si>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</si>
  <si>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</si>
  <si>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</si>
  <si>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</si>
  <si>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</si>
  <si>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</si>
  <si>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</si>
  <si>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</si>
  <si>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</si>
  <si>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</si>
  <si>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</si>
  <si>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</si>
  <si>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</si>
  <si>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</si>
  <si>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</si>
  <si>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</si>
  <si>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</si>
  <si>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</si>
  <si>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</si>
  <si>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</si>
  <si>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</si>
  <si>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</si>
  <si>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</si>
  <si>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</si>
  <si>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</si>
  <si>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</si>
  <si>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</si>
  <si>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</si>
  <si>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</si>
  <si>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</si>
  <si>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2024. GODINE</t>
  </si>
  <si>
    <t xml:space="preserve">OSTVARENJE/IZVRŠENJE 
1.-6.2023. </t>
  </si>
  <si>
    <t>IZVORNI PLAN ILI REBALANS 2024.*</t>
  </si>
  <si>
    <t>TEKUĆI PLAN 2024.*</t>
  </si>
  <si>
    <t xml:space="preserve">OSTVARENJE/IZVRŠENJE 
1.-6.2024. </t>
  </si>
  <si>
    <t xml:space="preserve">OSTVARENJE/ IZVRŠENJE 
1.-6.2023. </t>
  </si>
  <si>
    <t xml:space="preserve">OSTVARENJE/ IZVRŠENJE 
1.-6.2024. </t>
  </si>
  <si>
    <t xml:space="preserve"> IZVRŠENJE 
1.-6.2023. </t>
  </si>
  <si>
    <t xml:space="preserve"> IZVRŠENJE 
1.-6.2024. </t>
  </si>
  <si>
    <t>6</t>
  </si>
  <si>
    <t>PRIHODI</t>
  </si>
  <si>
    <t>63</t>
  </si>
  <si>
    <t>POMOĆI IZ INOZ. I SUBJ. UNUTAR OPĆEG PRORAČUNA</t>
  </si>
  <si>
    <t>639</t>
  </si>
  <si>
    <t>Prijenosi između proračunskih korisnika istog proračuna</t>
  </si>
  <si>
    <t>6392</t>
  </si>
  <si>
    <t>Kapitalni  prijenosi između proračunskih korisnika istog proračuna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</si>
  <si>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</si>
  <si>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</si>
  <si>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</si>
  <si>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</si>
  <si>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</si>
  <si>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</si>
  <si>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</si>
  <si>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</si>
  <si>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</si>
  <si>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</si>
  <si>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</si>
  <si>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</si>
  <si>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</si>
  <si>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</si>
  <si>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</si>
  <si>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</si>
  <si>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</si>
  <si>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</si>
  <si>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</si>
  <si>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</si>
  <si>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</si>
  <si>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</si>
  <si>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</si>
  <si>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</si>
  <si>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</si>
  <si>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</si>
  <si>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</si>
  <si>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</si>
  <si>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</si>
  <si>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3131</t>
  </si>
  <si>
    <t>DOPRINOSI ZA MIROVINSKO OSIGURANJE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</si>
  <si>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</si>
  <si>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</si>
  <si>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</si>
  <si>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</si>
  <si>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</si>
  <si>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</si>
  <si>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</si>
  <si>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</si>
  <si>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</si>
  <si>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</si>
  <si>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</si>
  <si>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</si>
  <si>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</si>
  <si>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</si>
  <si>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</si>
  <si>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</si>
  <si>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</si>
  <si>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</si>
  <si>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</si>
  <si>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</si>
  <si>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</si>
  <si>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</si>
  <si>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</si>
  <si>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</si>
  <si>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</si>
  <si>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</si>
  <si>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</si>
  <si>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</si>
  <si>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</si>
  <si>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</si>
  <si>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</si>
  <si>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</si>
  <si>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</si>
  <si>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</si>
  <si>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</si>
  <si>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</si>
  <si>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</si>
  <si>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</si>
  <si>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</si>
  <si>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</si>
  <si>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</si>
  <si>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</si>
  <si>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</si>
  <si>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</si>
  <si>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</si>
  <si>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</si>
  <si>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</si>
  <si>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</si>
  <si>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</si>
  <si>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</si>
  <si>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</si>
  <si>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</si>
  <si>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</si>
  <si>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</si>
  <si>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</si>
  <si>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</si>
  <si>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3294</t>
  </si>
  <si>
    <t>ČLANARINE</t>
  </si>
  <si>
    <t>3295</t>
  </si>
  <si>
    <t>PRISTOJBE I NAKNADE</t>
  </si>
  <si>
    <t>3296</t>
  </si>
  <si>
    <t>TROŠKOVI SUD.POSTUPAKA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</si>
  <si>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</si>
  <si>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</si>
  <si>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</si>
  <si>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</si>
  <si>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</si>
  <si>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</si>
  <si>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</si>
  <si>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</si>
  <si>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</si>
  <si>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</si>
  <si>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</si>
  <si>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</si>
  <si>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</si>
  <si>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</si>
  <si>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</si>
  <si>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</si>
  <si>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</si>
  <si>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</si>
  <si>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</si>
  <si>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</si>
  <si>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</si>
  <si>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</si>
  <si>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</si>
  <si>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</si>
  <si>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</si>
  <si>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</si>
  <si>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</si>
  <si>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</si>
  <si>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</si>
  <si>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45</t>
  </si>
  <si>
    <t>RASHODI ZA DODATNA ULAGANJA NA NEFINANCIJSKOJ IMOV</t>
  </si>
  <si>
    <t>451</t>
  </si>
  <si>
    <t>DODATNA ULAGANJA NA GRAĐEVINSKIM OBJEKTIMA</t>
  </si>
  <si>
    <t>4511</t>
  </si>
  <si>
    <t>1 Opći prihodi i primici</t>
  </si>
  <si>
    <t>11 Opći prihodi i primici</t>
  </si>
  <si>
    <t>3 Vlastiti prihodi</t>
  </si>
  <si>
    <t>31 Vlastiti prihodi</t>
  </si>
  <si>
    <t>5 Pomoći</t>
  </si>
  <si>
    <t>52 Ostale pomoći</t>
  </si>
  <si>
    <t>3 Javni red i sigurnost</t>
  </si>
  <si>
    <t>0330 Sudovi</t>
  </si>
  <si>
    <t>109 Ministarstvo pravosuđa i uprave</t>
  </si>
  <si>
    <t>75 Županijska državna odvjetništva</t>
  </si>
  <si>
    <t>3718 ZAGREB ŽUPANIJSKO DRŽAVNO ODVJETNIŠTVO</t>
  </si>
  <si>
    <t>2812 Djelovanje državnih odvjetništava</t>
  </si>
  <si>
    <t>11</t>
  </si>
  <si>
    <t>A640000</t>
  </si>
  <si>
    <t>Progon počinitelja kaznenih i kažnjivih djela i zaštita imovine RH pred županijskim sudovima i upravnim tijelima</t>
  </si>
  <si>
    <t>TEKUĆI PLAN  2024.*</t>
  </si>
  <si>
    <t>IZVRŠENJE 1.-6.2024.*</t>
  </si>
  <si>
    <t xml:space="preserve">INDEKS**
</t>
  </si>
  <si>
    <t>Opći prihodi i primici</t>
  </si>
  <si>
    <t>Vlastiti prihodi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</si>
</sst>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4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4" fontId="0" fillId="0" borderId="0" xfId="0" applyNumberFormat="1"/>
    <xf numFmtId="0" fontId="6" fillId="3" borderId="3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9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/>
    <cellStyle name="Normalno 3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29"/>
  <sheetViews>
    <sheetView topLeftCell="A5" zoomScaleNormal="100" workbookViewId="0">
      <selection activeCell="G10" sqref="G10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08" t="s">
        <v>41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07" t="s">
        <v>4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07" t="s">
        <v>24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14" t="s">
        <v>31</v>
      </c>
      <c r="C7" s="114"/>
      <c r="D7" s="114"/>
      <c r="E7" s="114"/>
      <c r="F7" s="114"/>
      <c r="G7" s="5"/>
      <c r="H7" s="6"/>
      <c r="I7" s="6"/>
      <c r="J7" s="6"/>
      <c r="K7" s="22"/>
      <c r="L7" s="22"/>
    </row>
    <row r="8" spans="2:13" ht="25.5" x14ac:dyDescent="0.25">
      <c r="B8" s="111" t="s">
        <v>3</v>
      </c>
      <c r="C8" s="111"/>
      <c r="D8" s="111"/>
      <c r="E8" s="111"/>
      <c r="F8" s="111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12">
        <v>1</v>
      </c>
      <c r="C9" s="112"/>
      <c r="D9" s="112"/>
      <c r="E9" s="112"/>
      <c r="F9" s="113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6" t="s">
        <v>8</v>
      </c>
      <c r="C10" s="102"/>
      <c r="D10" s="102"/>
      <c r="E10" s="102"/>
      <c r="F10" s="98"/>
      <c r="G10" s="85">
        <v>1584167.2400000002</v>
      </c>
      <c r="H10" s="86">
        <v>3731198</v>
      </c>
      <c r="I10" s="86">
        <v>3731198</v>
      </c>
      <c r="J10" s="86">
        <v>2067751.5899999999</v>
      </c>
      <c r="K10" s="86"/>
      <c r="L10" s="86"/>
    </row>
    <row r="11" spans="2:13" x14ac:dyDescent="0.25">
      <c r="B11" s="97" t="s">
        <v>7</v>
      </c>
      <c r="C11" s="98"/>
      <c r="D11" s="98"/>
      <c r="E11" s="98"/>
      <c r="F11" s="98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109" t="s">
        <v>0</v>
      </c>
      <c r="C12" s="100"/>
      <c r="D12" s="100"/>
      <c r="E12" s="100"/>
      <c r="F12" s="110"/>
      <c r="G12" s="87">
        <f>G10+G11</f>
        <v>1584167.2400000002</v>
      </c>
      <c r="H12" s="87">
        <f t="shared" ref="H12:J12" si="0">H10+H11</f>
        <v>3731198</v>
      </c>
      <c r="I12" s="87">
        <f t="shared" si="0"/>
        <v>3731198</v>
      </c>
      <c r="J12" s="87">
        <f t="shared" si="0"/>
        <v>2067751.5899999999</v>
      </c>
      <c r="K12" s="88">
        <f>J12/G12*100</f>
        <v>130.52609205578568</v>
      </c>
      <c r="L12" s="88">
        <f>J12/I12*100</f>
        <v>55.417900363368545</v>
      </c>
    </row>
    <row r="13" spans="2:13" x14ac:dyDescent="0.25">
      <c r="B13" s="101" t="s">
        <v>9</v>
      </c>
      <c r="C13" s="102"/>
      <c r="D13" s="102"/>
      <c r="E13" s="102"/>
      <c r="F13" s="102"/>
      <c r="G13" s="89">
        <v>1576779.79</v>
      </c>
      <c r="H13" s="86">
        <v>3664278</v>
      </c>
      <c r="I13" s="86">
        <v>3664278</v>
      </c>
      <c r="J13" s="86">
        <v>2059658.91</v>
      </c>
      <c r="K13" s="86"/>
      <c r="L13" s="86"/>
    </row>
    <row r="14" spans="2:13" x14ac:dyDescent="0.25">
      <c r="B14" s="97" t="s">
        <v>10</v>
      </c>
      <c r="C14" s="98"/>
      <c r="D14" s="98"/>
      <c r="E14" s="98"/>
      <c r="F14" s="98"/>
      <c r="G14" s="85">
        <v>6478.87</v>
      </c>
      <c r="H14" s="86">
        <v>67100</v>
      </c>
      <c r="I14" s="86">
        <v>67100</v>
      </c>
      <c r="J14" s="86">
        <v>7431.39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1583258.6600000001</v>
      </c>
      <c r="H15" s="87">
        <f t="shared" ref="H15:J15" si="1">H13+H14</f>
        <v>3731378</v>
      </c>
      <c r="I15" s="87">
        <f t="shared" si="1"/>
        <v>3731378</v>
      </c>
      <c r="J15" s="87">
        <f t="shared" si="1"/>
        <v>2067090.2999999998</v>
      </c>
      <c r="K15" s="88">
        <f>J15/G15*100</f>
        <v>130.55922902704978</v>
      </c>
      <c r="L15" s="88">
        <f>J15/I15*100</f>
        <v>55.397504621617003</v>
      </c>
    </row>
    <row r="16" spans="2:13" x14ac:dyDescent="0.25">
      <c r="B16" s="99" t="s">
        <v>2</v>
      </c>
      <c r="C16" s="100"/>
      <c r="D16" s="100"/>
      <c r="E16" s="100"/>
      <c r="F16" s="100"/>
      <c r="G16" s="90">
        <f>G12-G15</f>
        <v>908.58000000007451</v>
      </c>
      <c r="H16" s="90">
        <f t="shared" ref="H16:J16" si="2">H12-H15</f>
        <v>-180</v>
      </c>
      <c r="I16" s="90">
        <f t="shared" si="2"/>
        <v>-180</v>
      </c>
      <c r="J16" s="90">
        <f t="shared" si="2"/>
        <v>661.29000000003725</v>
      </c>
      <c r="K16" s="88">
        <f>J16/G16*100</f>
        <v>72.782803935810065</v>
      </c>
      <c r="L16" s="88">
        <f>J16/I16*100</f>
        <v>-367.38333333335402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14" t="s">
        <v>28</v>
      </c>
      <c r="C18" s="114"/>
      <c r="D18" s="114"/>
      <c r="E18" s="114"/>
      <c r="F18" s="114"/>
      <c r="G18" s="7"/>
      <c r="H18" s="7"/>
      <c r="I18" s="7"/>
      <c r="J18" s="7"/>
      <c r="K18" s="1"/>
      <c r="L18" s="1"/>
      <c r="M18" s="1"/>
    </row>
    <row r="19" spans="1:49" ht="25.5" x14ac:dyDescent="0.25">
      <c r="B19" s="111" t="s">
        <v>3</v>
      </c>
      <c r="C19" s="111"/>
      <c r="D19" s="111"/>
      <c r="E19" s="111"/>
      <c r="F19" s="111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15">
        <v>1</v>
      </c>
      <c r="C20" s="116"/>
      <c r="D20" s="116"/>
      <c r="E20" s="116"/>
      <c r="F20" s="116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6" t="s">
        <v>11</v>
      </c>
      <c r="C21" s="117"/>
      <c r="D21" s="117"/>
      <c r="E21" s="117"/>
      <c r="F21" s="117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6" t="s">
        <v>12</v>
      </c>
      <c r="C22" s="102"/>
      <c r="D22" s="102"/>
      <c r="E22" s="102"/>
      <c r="F22" s="102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03" t="s">
        <v>23</v>
      </c>
      <c r="C23" s="104"/>
      <c r="D23" s="104"/>
      <c r="E23" s="104"/>
      <c r="F23" s="105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6" t="s">
        <v>5</v>
      </c>
      <c r="C24" s="102"/>
      <c r="D24" s="102"/>
      <c r="E24" s="102"/>
      <c r="F24" s="102"/>
      <c r="G24" s="89">
        <v>74.63</v>
      </c>
      <c r="H24" s="86">
        <v>25.91</v>
      </c>
      <c r="I24" s="86">
        <v>25.91</v>
      </c>
      <c r="J24" s="86">
        <v>25.91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6" t="s">
        <v>27</v>
      </c>
      <c r="C25" s="102"/>
      <c r="D25" s="102"/>
      <c r="E25" s="102"/>
      <c r="F25" s="102"/>
      <c r="G25" s="89">
        <v>-25.91</v>
      </c>
      <c r="H25" s="86">
        <v>0</v>
      </c>
      <c r="I25" s="86">
        <v>0</v>
      </c>
      <c r="J25" s="86">
        <v>0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03" t="s">
        <v>29</v>
      </c>
      <c r="C26" s="104"/>
      <c r="D26" s="104"/>
      <c r="E26" s="104"/>
      <c r="F26" s="105"/>
      <c r="G26" s="94">
        <f>G24+G25</f>
        <v>48.72</v>
      </c>
      <c r="H26" s="94">
        <f t="shared" ref="H26:J26" si="4">H24+H25</f>
        <v>25.91</v>
      </c>
      <c r="I26" s="94">
        <f t="shared" si="4"/>
        <v>25.91</v>
      </c>
      <c r="J26" s="94">
        <f t="shared" si="4"/>
        <v>25.91</v>
      </c>
      <c r="K26" s="93">
        <f>J26/G26*100</f>
        <v>53.181444991789817</v>
      </c>
      <c r="L26" s="93">
        <f>J26/I26*100</f>
        <v>100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96" t="s">
        <v>30</v>
      </c>
      <c r="C27" s="96"/>
      <c r="D27" s="96"/>
      <c r="E27" s="96"/>
      <c r="F27" s="96"/>
      <c r="G27" s="94">
        <f>G16+G26</f>
        <v>957.30000000007453</v>
      </c>
      <c r="H27" s="94">
        <f t="shared" ref="H27:J27" si="5">H16+H26</f>
        <v>-154.09</v>
      </c>
      <c r="I27" s="94">
        <f t="shared" si="5"/>
        <v>-154.09</v>
      </c>
      <c r="J27" s="94">
        <f t="shared" si="5"/>
        <v>687.20000000003722</v>
      </c>
      <c r="K27" s="93">
        <f>J27/G27*100</f>
        <v>71.785229290711754</v>
      </c>
      <c r="L27" s="93">
        <f>J27/I27*100</f>
        <v>-445.97313258487713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  <mergeCell ref="B27:F27"/>
    <mergeCell ref="B14:F14"/>
    <mergeCell ref="B16:F16"/>
    <mergeCell ref="B13:F13"/>
    <mergeCell ref="B26:F26"/>
    <mergeCell ref="B23:F23"/>
    <mergeCell ref="B24:F24"/>
    <mergeCell ref="B25:F25"/>
  </mergeCells>
  <pageMargins left="0.7" right="0.7" top="0.75" bottom="0.75" header="0.3" footer="0.3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N85"/>
  <sheetViews>
    <sheetView topLeftCell="B1" zoomScale="90" zoomScaleNormal="90" workbookViewId="0">
      <selection activeCell="G19" sqref="G19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  <col min="14" max="14" width="12.5703125" bestFit="1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7" t="s">
        <v>4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07" t="s">
        <v>26</v>
      </c>
      <c r="C4" s="107"/>
      <c r="D4" s="107"/>
      <c r="E4" s="107"/>
      <c r="F4" s="107"/>
      <c r="G4" s="107"/>
      <c r="H4" s="107"/>
      <c r="I4" s="107"/>
      <c r="J4" s="107"/>
      <c r="K4" s="107"/>
      <c r="L4" s="107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07" t="s">
        <v>15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8" t="s">
        <v>3</v>
      </c>
      <c r="C8" s="119"/>
      <c r="D8" s="119"/>
      <c r="E8" s="119"/>
      <c r="F8" s="120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1">
        <v>1</v>
      </c>
      <c r="C9" s="122"/>
      <c r="D9" s="122"/>
      <c r="E9" s="122"/>
      <c r="F9" s="123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1584167.2400000002</v>
      </c>
      <c r="H10" s="65">
        <f>H11</f>
        <v>3731198</v>
      </c>
      <c r="I10" s="65">
        <f>I11</f>
        <v>3731198</v>
      </c>
      <c r="J10" s="65">
        <f>J11</f>
        <v>2067751.5899999999</v>
      </c>
      <c r="K10" s="69">
        <f t="shared" ref="K10:K21" si="0">(J10*100)/G10</f>
        <v>130.52609205578571</v>
      </c>
      <c r="L10" s="69">
        <f t="shared" ref="L10:L21" si="1">(J10*100)/I10</f>
        <v>55.417900363368545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G12+G15+G18</f>
        <v>1584167.2400000002</v>
      </c>
      <c r="H11" s="65">
        <f>H12+H15+H18</f>
        <v>3731198</v>
      </c>
      <c r="I11" s="65">
        <f>I12+I15+I18</f>
        <v>3731198</v>
      </c>
      <c r="J11" s="65">
        <f>J12+J15+J18</f>
        <v>2067751.5899999999</v>
      </c>
      <c r="K11" s="65">
        <f t="shared" si="0"/>
        <v>130.52609205578571</v>
      </c>
      <c r="L11" s="65">
        <f t="shared" si="1"/>
        <v>55.417900363368545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16316.1</v>
      </c>
      <c r="H12" s="65">
        <f t="shared" si="2"/>
        <v>0</v>
      </c>
      <c r="I12" s="65">
        <f t="shared" si="2"/>
        <v>0</v>
      </c>
      <c r="J12" s="65">
        <f t="shared" si="2"/>
        <v>0</v>
      </c>
      <c r="K12" s="65">
        <f t="shared" si="0"/>
        <v>0</v>
      </c>
      <c r="L12" s="65" t="e">
        <f t="shared" si="1"/>
        <v>#DIV/0!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16316.1</v>
      </c>
      <c r="H13" s="65">
        <f t="shared" si="2"/>
        <v>0</v>
      </c>
      <c r="I13" s="65">
        <f t="shared" si="2"/>
        <v>0</v>
      </c>
      <c r="J13" s="65">
        <f t="shared" si="2"/>
        <v>0</v>
      </c>
      <c r="K13" s="65">
        <f t="shared" si="0"/>
        <v>0</v>
      </c>
      <c r="L13" s="65" t="e">
        <f t="shared" si="1"/>
        <v>#DIV/0!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16316.1</v>
      </c>
      <c r="H14" s="66">
        <v>0</v>
      </c>
      <c r="I14" s="66">
        <v>0</v>
      </c>
      <c r="J14" s="66">
        <v>0</v>
      </c>
      <c r="K14" s="66">
        <f t="shared" si="0"/>
        <v>0</v>
      </c>
      <c r="L14" s="66" t="e">
        <f t="shared" si="1"/>
        <v>#DIV/0!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 t="shared" ref="G15:J16" si="3">G16</f>
        <v>0</v>
      </c>
      <c r="H15" s="65">
        <f t="shared" si="3"/>
        <v>1620</v>
      </c>
      <c r="I15" s="65">
        <f t="shared" si="3"/>
        <v>1620</v>
      </c>
      <c r="J15" s="65">
        <f t="shared" si="3"/>
        <v>661.29</v>
      </c>
      <c r="K15" s="65" t="e">
        <f t="shared" si="0"/>
        <v>#DIV/0!</v>
      </c>
      <c r="L15" s="65">
        <f t="shared" si="1"/>
        <v>40.82037037037037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 t="shared" si="3"/>
        <v>0</v>
      </c>
      <c r="H16" s="65">
        <f t="shared" si="3"/>
        <v>1620</v>
      </c>
      <c r="I16" s="65">
        <f t="shared" si="3"/>
        <v>1620</v>
      </c>
      <c r="J16" s="65">
        <f t="shared" si="3"/>
        <v>661.29</v>
      </c>
      <c r="K16" s="65" t="e">
        <f t="shared" si="0"/>
        <v>#DIV/0!</v>
      </c>
      <c r="L16" s="65">
        <f t="shared" si="1"/>
        <v>40.82037037037037</v>
      </c>
    </row>
    <row r="17" spans="2:14" x14ac:dyDescent="0.25">
      <c r="B17" s="66"/>
      <c r="C17" s="66"/>
      <c r="D17" s="66"/>
      <c r="E17" s="66" t="s">
        <v>62</v>
      </c>
      <c r="F17" s="66" t="s">
        <v>63</v>
      </c>
      <c r="G17" s="66">
        <v>0</v>
      </c>
      <c r="H17" s="66">
        <v>1620</v>
      </c>
      <c r="I17" s="66">
        <v>1620</v>
      </c>
      <c r="J17" s="66">
        <v>661.29</v>
      </c>
      <c r="K17" s="66" t="e">
        <f t="shared" si="0"/>
        <v>#DIV/0!</v>
      </c>
      <c r="L17" s="66">
        <f t="shared" si="1"/>
        <v>40.82037037037037</v>
      </c>
    </row>
    <row r="18" spans="2:14" x14ac:dyDescent="0.25">
      <c r="B18" s="65"/>
      <c r="C18" s="65" t="s">
        <v>64</v>
      </c>
      <c r="D18" s="65"/>
      <c r="E18" s="65"/>
      <c r="F18" s="65" t="s">
        <v>65</v>
      </c>
      <c r="G18" s="65">
        <f>G19</f>
        <v>1567851.1400000001</v>
      </c>
      <c r="H18" s="65">
        <f>H19</f>
        <v>3729578</v>
      </c>
      <c r="I18" s="65">
        <f>I19</f>
        <v>3729578</v>
      </c>
      <c r="J18" s="65">
        <f>J19</f>
        <v>2067090.2999999998</v>
      </c>
      <c r="K18" s="65">
        <f t="shared" si="0"/>
        <v>131.84225512633805</v>
      </c>
      <c r="L18" s="65">
        <f t="shared" si="1"/>
        <v>55.42424102673278</v>
      </c>
    </row>
    <row r="19" spans="2:14" x14ac:dyDescent="0.25">
      <c r="B19" s="65"/>
      <c r="C19" s="65"/>
      <c r="D19" s="65" t="s">
        <v>66</v>
      </c>
      <c r="E19" s="65"/>
      <c r="F19" s="65" t="s">
        <v>67</v>
      </c>
      <c r="G19" s="65">
        <f>G20+G21</f>
        <v>1567851.1400000001</v>
      </c>
      <c r="H19" s="65">
        <f>H20+H21</f>
        <v>3729578</v>
      </c>
      <c r="I19" s="65">
        <f>I20+I21</f>
        <v>3729578</v>
      </c>
      <c r="J19" s="65">
        <f>J20+J21</f>
        <v>2067090.2999999998</v>
      </c>
      <c r="K19" s="65">
        <f t="shared" si="0"/>
        <v>131.84225512633805</v>
      </c>
      <c r="L19" s="65">
        <f t="shared" si="1"/>
        <v>55.42424102673278</v>
      </c>
    </row>
    <row r="20" spans="2:14" x14ac:dyDescent="0.25">
      <c r="B20" s="66"/>
      <c r="C20" s="66"/>
      <c r="D20" s="66"/>
      <c r="E20" s="66" t="s">
        <v>68</v>
      </c>
      <c r="F20" s="66" t="s">
        <v>69</v>
      </c>
      <c r="G20" s="66">
        <f>1560463.69+908.58</f>
        <v>1561372.27</v>
      </c>
      <c r="H20" s="66">
        <v>3663078</v>
      </c>
      <c r="I20" s="66">
        <v>3663078</v>
      </c>
      <c r="J20" s="66">
        <v>2059658.91</v>
      </c>
      <c r="K20" s="66">
        <f t="shared" si="0"/>
        <v>131.91337835146771</v>
      </c>
      <c r="L20" s="66">
        <f t="shared" si="1"/>
        <v>56.227547161157915</v>
      </c>
      <c r="N20" s="95"/>
    </row>
    <row r="21" spans="2:14" x14ac:dyDescent="0.25">
      <c r="B21" s="66"/>
      <c r="C21" s="66"/>
      <c r="D21" s="66"/>
      <c r="E21" s="66" t="s">
        <v>70</v>
      </c>
      <c r="F21" s="66" t="s">
        <v>71</v>
      </c>
      <c r="G21" s="66">
        <v>6478.87</v>
      </c>
      <c r="H21" s="66">
        <v>66500</v>
      </c>
      <c r="I21" s="66">
        <v>66500</v>
      </c>
      <c r="J21" s="66">
        <v>7431.39</v>
      </c>
      <c r="K21" s="66">
        <f t="shared" si="0"/>
        <v>114.70194648140803</v>
      </c>
      <c r="L21" s="66">
        <f t="shared" si="1"/>
        <v>11.175022556390978</v>
      </c>
    </row>
    <row r="22" spans="2:14" x14ac:dyDescent="0.25">
      <c r="F22" s="35"/>
    </row>
    <row r="23" spans="2:14" x14ac:dyDescent="0.25">
      <c r="F23" s="35"/>
    </row>
    <row r="24" spans="2:14" ht="36.75" customHeight="1" x14ac:dyDescent="0.25">
      <c r="B24" s="118" t="s">
        <v>3</v>
      </c>
      <c r="C24" s="119"/>
      <c r="D24" s="119"/>
      <c r="E24" s="119"/>
      <c r="F24" s="120"/>
      <c r="G24" s="28" t="s">
        <v>46</v>
      </c>
      <c r="H24" s="28" t="s">
        <v>43</v>
      </c>
      <c r="I24" s="28" t="s">
        <v>44</v>
      </c>
      <c r="J24" s="28" t="s">
        <v>47</v>
      </c>
      <c r="K24" s="28" t="s">
        <v>6</v>
      </c>
      <c r="L24" s="28" t="s">
        <v>22</v>
      </c>
    </row>
    <row r="25" spans="2:14" x14ac:dyDescent="0.25">
      <c r="B25" s="121">
        <v>1</v>
      </c>
      <c r="C25" s="122"/>
      <c r="D25" s="122"/>
      <c r="E25" s="122"/>
      <c r="F25" s="123"/>
      <c r="G25" s="30">
        <v>2</v>
      </c>
      <c r="H25" s="30">
        <v>3</v>
      </c>
      <c r="I25" s="30">
        <v>4</v>
      </c>
      <c r="J25" s="30">
        <v>5</v>
      </c>
      <c r="K25" s="30" t="s">
        <v>13</v>
      </c>
      <c r="L25" s="30" t="s">
        <v>14</v>
      </c>
    </row>
    <row r="26" spans="2:14" x14ac:dyDescent="0.25">
      <c r="B26" s="65"/>
      <c r="C26" s="66"/>
      <c r="D26" s="67"/>
      <c r="E26" s="68"/>
      <c r="F26" s="8" t="s">
        <v>21</v>
      </c>
      <c r="G26" s="65">
        <f>G27+G74</f>
        <v>1583258.66</v>
      </c>
      <c r="H26" s="65">
        <f>H27+H74</f>
        <v>3731378</v>
      </c>
      <c r="I26" s="65">
        <f>I27+I74</f>
        <v>3731378</v>
      </c>
      <c r="J26" s="65">
        <f>J27+J74</f>
        <v>2067090.2999999998</v>
      </c>
      <c r="K26" s="70">
        <f t="shared" ref="K26:K57" si="4">(J26*100)/G26</f>
        <v>130.55922902704981</v>
      </c>
      <c r="L26" s="70">
        <f t="shared" ref="L26:L57" si="5">(J26*100)/I26</f>
        <v>55.397504621617003</v>
      </c>
    </row>
    <row r="27" spans="2:14" x14ac:dyDescent="0.25">
      <c r="B27" s="65" t="s">
        <v>72</v>
      </c>
      <c r="C27" s="65"/>
      <c r="D27" s="65"/>
      <c r="E27" s="65"/>
      <c r="F27" s="65" t="s">
        <v>73</v>
      </c>
      <c r="G27" s="65">
        <f>G28+G37+G68</f>
        <v>1576779.7899999998</v>
      </c>
      <c r="H27" s="65">
        <f>H28+H37+H68</f>
        <v>3664278</v>
      </c>
      <c r="I27" s="65">
        <f>I28+I37+I68</f>
        <v>3664278</v>
      </c>
      <c r="J27" s="65">
        <f>J28+J37+J68</f>
        <v>2059658.91</v>
      </c>
      <c r="K27" s="65">
        <f t="shared" si="4"/>
        <v>130.62438541275318</v>
      </c>
      <c r="L27" s="65">
        <f t="shared" si="5"/>
        <v>56.209133422737033</v>
      </c>
    </row>
    <row r="28" spans="2:14" x14ac:dyDescent="0.25">
      <c r="B28" s="65"/>
      <c r="C28" s="65" t="s">
        <v>74</v>
      </c>
      <c r="D28" s="65"/>
      <c r="E28" s="65"/>
      <c r="F28" s="65" t="s">
        <v>75</v>
      </c>
      <c r="G28" s="65">
        <f>G29+G32+G34</f>
        <v>1266977.9699999997</v>
      </c>
      <c r="H28" s="65">
        <f>H29+H32+H34</f>
        <v>3010000</v>
      </c>
      <c r="I28" s="65">
        <f>I29+I32+I34</f>
        <v>3010000</v>
      </c>
      <c r="J28" s="65">
        <f>J29+J32+J34</f>
        <v>1675515.94</v>
      </c>
      <c r="K28" s="65">
        <f t="shared" si="4"/>
        <v>132.2450728957821</v>
      </c>
      <c r="L28" s="65">
        <f t="shared" si="5"/>
        <v>55.664981395348839</v>
      </c>
    </row>
    <row r="29" spans="2:14" x14ac:dyDescent="0.25">
      <c r="B29" s="65"/>
      <c r="C29" s="65"/>
      <c r="D29" s="65" t="s">
        <v>76</v>
      </c>
      <c r="E29" s="65"/>
      <c r="F29" s="65" t="s">
        <v>77</v>
      </c>
      <c r="G29" s="65">
        <f>G30+G31</f>
        <v>1079780.6299999999</v>
      </c>
      <c r="H29" s="65">
        <f>H30+H31</f>
        <v>2530915</v>
      </c>
      <c r="I29" s="65">
        <f>I30+I31</f>
        <v>2530915</v>
      </c>
      <c r="J29" s="65">
        <f>J30+J31</f>
        <v>1410458.92</v>
      </c>
      <c r="K29" s="65">
        <f t="shared" si="4"/>
        <v>130.62458066135156</v>
      </c>
      <c r="L29" s="65">
        <f t="shared" si="5"/>
        <v>55.729209396601625</v>
      </c>
    </row>
    <row r="30" spans="2:14" x14ac:dyDescent="0.25">
      <c r="B30" s="66"/>
      <c r="C30" s="66"/>
      <c r="D30" s="66"/>
      <c r="E30" s="66" t="s">
        <v>78</v>
      </c>
      <c r="F30" s="66" t="s">
        <v>79</v>
      </c>
      <c r="G30" s="66">
        <v>1059851.8999999999</v>
      </c>
      <c r="H30" s="66">
        <v>2484600</v>
      </c>
      <c r="I30" s="66">
        <v>2484600</v>
      </c>
      <c r="J30" s="66">
        <v>1380518.74</v>
      </c>
      <c r="K30" s="66">
        <f t="shared" si="4"/>
        <v>130.25581593050879</v>
      </c>
      <c r="L30" s="66">
        <f t="shared" si="5"/>
        <v>55.563017789583839</v>
      </c>
    </row>
    <row r="31" spans="2:14" x14ac:dyDescent="0.25">
      <c r="B31" s="66"/>
      <c r="C31" s="66"/>
      <c r="D31" s="66"/>
      <c r="E31" s="66" t="s">
        <v>80</v>
      </c>
      <c r="F31" s="66" t="s">
        <v>81</v>
      </c>
      <c r="G31" s="66">
        <v>19928.73</v>
      </c>
      <c r="H31" s="66">
        <v>46315</v>
      </c>
      <c r="I31" s="66">
        <v>46315</v>
      </c>
      <c r="J31" s="66">
        <v>29940.18</v>
      </c>
      <c r="K31" s="66">
        <f t="shared" si="4"/>
        <v>150.23626693723082</v>
      </c>
      <c r="L31" s="66">
        <f t="shared" si="5"/>
        <v>64.644672352369639</v>
      </c>
    </row>
    <row r="32" spans="2:14" x14ac:dyDescent="0.25">
      <c r="B32" s="65"/>
      <c r="C32" s="65"/>
      <c r="D32" s="65" t="s">
        <v>82</v>
      </c>
      <c r="E32" s="65"/>
      <c r="F32" s="65" t="s">
        <v>83</v>
      </c>
      <c r="G32" s="65">
        <f>G33</f>
        <v>20108.7</v>
      </c>
      <c r="H32" s="65">
        <f>H33</f>
        <v>60000</v>
      </c>
      <c r="I32" s="65">
        <f>I33</f>
        <v>60000</v>
      </c>
      <c r="J32" s="65">
        <f>J33</f>
        <v>43412.94</v>
      </c>
      <c r="K32" s="65">
        <f t="shared" si="4"/>
        <v>215.89133061809068</v>
      </c>
      <c r="L32" s="65">
        <f t="shared" si="5"/>
        <v>72.354900000000001</v>
      </c>
    </row>
    <row r="33" spans="2:12" x14ac:dyDescent="0.25">
      <c r="B33" s="66"/>
      <c r="C33" s="66"/>
      <c r="D33" s="66"/>
      <c r="E33" s="66" t="s">
        <v>84</v>
      </c>
      <c r="F33" s="66" t="s">
        <v>83</v>
      </c>
      <c r="G33" s="66">
        <v>20108.7</v>
      </c>
      <c r="H33" s="66">
        <v>60000</v>
      </c>
      <c r="I33" s="66">
        <v>60000</v>
      </c>
      <c r="J33" s="66">
        <v>43412.94</v>
      </c>
      <c r="K33" s="66">
        <f t="shared" si="4"/>
        <v>215.89133061809068</v>
      </c>
      <c r="L33" s="66">
        <f t="shared" si="5"/>
        <v>72.354900000000001</v>
      </c>
    </row>
    <row r="34" spans="2:12" x14ac:dyDescent="0.25">
      <c r="B34" s="65"/>
      <c r="C34" s="65"/>
      <c r="D34" s="65" t="s">
        <v>85</v>
      </c>
      <c r="E34" s="65"/>
      <c r="F34" s="65" t="s">
        <v>86</v>
      </c>
      <c r="G34" s="65">
        <f>G35+G36</f>
        <v>167088.64000000001</v>
      </c>
      <c r="H34" s="65">
        <f>H35+H36</f>
        <v>419085</v>
      </c>
      <c r="I34" s="65">
        <f>I35+I36</f>
        <v>419085</v>
      </c>
      <c r="J34" s="65">
        <f>J35+J36</f>
        <v>221644.08</v>
      </c>
      <c r="K34" s="65">
        <f t="shared" si="4"/>
        <v>132.65059791018706</v>
      </c>
      <c r="L34" s="65">
        <f t="shared" si="5"/>
        <v>52.88761945667347</v>
      </c>
    </row>
    <row r="35" spans="2:12" x14ac:dyDescent="0.25">
      <c r="B35" s="66"/>
      <c r="C35" s="66"/>
      <c r="D35" s="66"/>
      <c r="E35" s="66" t="s">
        <v>87</v>
      </c>
      <c r="F35" s="66" t="s">
        <v>88</v>
      </c>
      <c r="G35" s="66">
        <v>0</v>
      </c>
      <c r="H35" s="66">
        <v>15000</v>
      </c>
      <c r="I35" s="66">
        <v>15000</v>
      </c>
      <c r="J35" s="66">
        <v>0</v>
      </c>
      <c r="K35" s="66" t="e">
        <f t="shared" si="4"/>
        <v>#DIV/0!</v>
      </c>
      <c r="L35" s="66">
        <f t="shared" si="5"/>
        <v>0</v>
      </c>
    </row>
    <row r="36" spans="2:12" x14ac:dyDescent="0.25">
      <c r="B36" s="66"/>
      <c r="C36" s="66"/>
      <c r="D36" s="66"/>
      <c r="E36" s="66" t="s">
        <v>89</v>
      </c>
      <c r="F36" s="66" t="s">
        <v>90</v>
      </c>
      <c r="G36" s="66">
        <v>167088.64000000001</v>
      </c>
      <c r="H36" s="66">
        <v>404085</v>
      </c>
      <c r="I36" s="66">
        <v>404085</v>
      </c>
      <c r="J36" s="66">
        <v>221644.08</v>
      </c>
      <c r="K36" s="66">
        <f t="shared" si="4"/>
        <v>132.65059791018706</v>
      </c>
      <c r="L36" s="66">
        <f t="shared" si="5"/>
        <v>54.850855636809086</v>
      </c>
    </row>
    <row r="37" spans="2:12" x14ac:dyDescent="0.25">
      <c r="B37" s="65"/>
      <c r="C37" s="65" t="s">
        <v>91</v>
      </c>
      <c r="D37" s="65"/>
      <c r="E37" s="65"/>
      <c r="F37" s="65" t="s">
        <v>92</v>
      </c>
      <c r="G37" s="65">
        <f>G38+G43+G49+G59+G61</f>
        <v>308818.30000000005</v>
      </c>
      <c r="H37" s="65">
        <f>H38+H43+H49+H59+H61</f>
        <v>645878</v>
      </c>
      <c r="I37" s="65">
        <f>I38+I43+I49+I59+I61</f>
        <v>645878</v>
      </c>
      <c r="J37" s="65">
        <f>J38+J43+J49+J59+J61</f>
        <v>383252.63</v>
      </c>
      <c r="K37" s="65">
        <f t="shared" si="4"/>
        <v>124.10295309572003</v>
      </c>
      <c r="L37" s="65">
        <f t="shared" si="5"/>
        <v>59.338238800516507</v>
      </c>
    </row>
    <row r="38" spans="2:12" x14ac:dyDescent="0.25">
      <c r="B38" s="65"/>
      <c r="C38" s="65"/>
      <c r="D38" s="65" t="s">
        <v>93</v>
      </c>
      <c r="E38" s="65"/>
      <c r="F38" s="65" t="s">
        <v>94</v>
      </c>
      <c r="G38" s="65">
        <f>G39+G40+G41+G42</f>
        <v>33296.130000000005</v>
      </c>
      <c r="H38" s="65">
        <f>H39+H40+H41+H42</f>
        <v>66178</v>
      </c>
      <c r="I38" s="65">
        <f>I39+I40+I41+I42</f>
        <v>66178</v>
      </c>
      <c r="J38" s="65">
        <f>J39+J40+J41+J42</f>
        <v>43056.94</v>
      </c>
      <c r="K38" s="65">
        <f t="shared" si="4"/>
        <v>129.31514863739417</v>
      </c>
      <c r="L38" s="65">
        <f t="shared" si="5"/>
        <v>65.062316782012147</v>
      </c>
    </row>
    <row r="39" spans="2:12" x14ac:dyDescent="0.25">
      <c r="B39" s="66"/>
      <c r="C39" s="66"/>
      <c r="D39" s="66"/>
      <c r="E39" s="66" t="s">
        <v>95</v>
      </c>
      <c r="F39" s="66" t="s">
        <v>96</v>
      </c>
      <c r="G39" s="66">
        <v>3392.06</v>
      </c>
      <c r="H39" s="66">
        <v>8678</v>
      </c>
      <c r="I39" s="66">
        <v>8678</v>
      </c>
      <c r="J39" s="66">
        <v>4578.3999999999996</v>
      </c>
      <c r="K39" s="66">
        <f t="shared" si="4"/>
        <v>134.97402758205928</v>
      </c>
      <c r="L39" s="66">
        <f t="shared" si="5"/>
        <v>52.758700161327496</v>
      </c>
    </row>
    <row r="40" spans="2:12" x14ac:dyDescent="0.25">
      <c r="B40" s="66"/>
      <c r="C40" s="66"/>
      <c r="D40" s="66"/>
      <c r="E40" s="66" t="s">
        <v>97</v>
      </c>
      <c r="F40" s="66" t="s">
        <v>98</v>
      </c>
      <c r="G40" s="66">
        <v>29810.77</v>
      </c>
      <c r="H40" s="66">
        <v>55000</v>
      </c>
      <c r="I40" s="66">
        <v>55000</v>
      </c>
      <c r="J40" s="66">
        <v>38020.620000000003</v>
      </c>
      <c r="K40" s="66">
        <f t="shared" si="4"/>
        <v>127.53987904371475</v>
      </c>
      <c r="L40" s="66">
        <f t="shared" si="5"/>
        <v>69.128399999999999</v>
      </c>
    </row>
    <row r="41" spans="2:12" x14ac:dyDescent="0.25">
      <c r="B41" s="66"/>
      <c r="C41" s="66"/>
      <c r="D41" s="66"/>
      <c r="E41" s="66" t="s">
        <v>99</v>
      </c>
      <c r="F41" s="66" t="s">
        <v>100</v>
      </c>
      <c r="G41" s="66">
        <v>0</v>
      </c>
      <c r="H41" s="66">
        <v>2000</v>
      </c>
      <c r="I41" s="66">
        <v>2000</v>
      </c>
      <c r="J41" s="66">
        <v>160</v>
      </c>
      <c r="K41" s="66" t="e">
        <f t="shared" si="4"/>
        <v>#DIV/0!</v>
      </c>
      <c r="L41" s="66">
        <f t="shared" si="5"/>
        <v>8</v>
      </c>
    </row>
    <row r="42" spans="2:12" x14ac:dyDescent="0.25">
      <c r="B42" s="66"/>
      <c r="C42" s="66"/>
      <c r="D42" s="66"/>
      <c r="E42" s="66" t="s">
        <v>101</v>
      </c>
      <c r="F42" s="66" t="s">
        <v>102</v>
      </c>
      <c r="G42" s="66">
        <v>93.3</v>
      </c>
      <c r="H42" s="66">
        <v>500</v>
      </c>
      <c r="I42" s="66">
        <v>500</v>
      </c>
      <c r="J42" s="66">
        <v>297.92</v>
      </c>
      <c r="K42" s="66">
        <f t="shared" si="4"/>
        <v>319.31404072883174</v>
      </c>
      <c r="L42" s="66">
        <f t="shared" si="5"/>
        <v>59.584000000000003</v>
      </c>
    </row>
    <row r="43" spans="2:12" x14ac:dyDescent="0.25">
      <c r="B43" s="65"/>
      <c r="C43" s="65"/>
      <c r="D43" s="65" t="s">
        <v>103</v>
      </c>
      <c r="E43" s="65"/>
      <c r="F43" s="65" t="s">
        <v>104</v>
      </c>
      <c r="G43" s="65">
        <f>G44+G45+G46+G47+G48</f>
        <v>27411.920000000002</v>
      </c>
      <c r="H43" s="65">
        <f>H44+H45+H46+H47+H48</f>
        <v>65100</v>
      </c>
      <c r="I43" s="65">
        <f>I44+I45+I46+I47+I48</f>
        <v>65100</v>
      </c>
      <c r="J43" s="65">
        <f>J44+J45+J46+J47+J48</f>
        <v>26893.99</v>
      </c>
      <c r="K43" s="65">
        <f t="shared" si="4"/>
        <v>98.1105664980782</v>
      </c>
      <c r="L43" s="65">
        <f t="shared" si="5"/>
        <v>41.311812596006142</v>
      </c>
    </row>
    <row r="44" spans="2:12" x14ac:dyDescent="0.25">
      <c r="B44" s="66"/>
      <c r="C44" s="66"/>
      <c r="D44" s="66"/>
      <c r="E44" s="66" t="s">
        <v>105</v>
      </c>
      <c r="F44" s="66" t="s">
        <v>106</v>
      </c>
      <c r="G44" s="66">
        <v>16818.47</v>
      </c>
      <c r="H44" s="66">
        <v>30600</v>
      </c>
      <c r="I44" s="66">
        <v>30600</v>
      </c>
      <c r="J44" s="66">
        <v>13860.9</v>
      </c>
      <c r="K44" s="66">
        <f t="shared" si="4"/>
        <v>82.41474997428422</v>
      </c>
      <c r="L44" s="66">
        <f t="shared" si="5"/>
        <v>45.297058823529412</v>
      </c>
    </row>
    <row r="45" spans="2:12" x14ac:dyDescent="0.25">
      <c r="B45" s="66"/>
      <c r="C45" s="66"/>
      <c r="D45" s="66"/>
      <c r="E45" s="66" t="s">
        <v>107</v>
      </c>
      <c r="F45" s="66" t="s">
        <v>108</v>
      </c>
      <c r="G45" s="66">
        <v>8344.02</v>
      </c>
      <c r="H45" s="66">
        <v>25000</v>
      </c>
      <c r="I45" s="66">
        <v>25000</v>
      </c>
      <c r="J45" s="66">
        <v>11579.81</v>
      </c>
      <c r="K45" s="66">
        <f t="shared" si="4"/>
        <v>138.77974885007467</v>
      </c>
      <c r="L45" s="66">
        <f t="shared" si="5"/>
        <v>46.319240000000001</v>
      </c>
    </row>
    <row r="46" spans="2:12" x14ac:dyDescent="0.25">
      <c r="B46" s="66"/>
      <c r="C46" s="66"/>
      <c r="D46" s="66"/>
      <c r="E46" s="66" t="s">
        <v>109</v>
      </c>
      <c r="F46" s="66" t="s">
        <v>110</v>
      </c>
      <c r="G46" s="66">
        <v>1635.88</v>
      </c>
      <c r="H46" s="66">
        <v>4500</v>
      </c>
      <c r="I46" s="66">
        <v>4500</v>
      </c>
      <c r="J46" s="66">
        <v>1183.33</v>
      </c>
      <c r="K46" s="66">
        <f t="shared" si="4"/>
        <v>72.33599041494486</v>
      </c>
      <c r="L46" s="66">
        <f t="shared" si="5"/>
        <v>26.296222222222223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613.54999999999995</v>
      </c>
      <c r="H47" s="66">
        <v>4500</v>
      </c>
      <c r="I47" s="66">
        <v>4500</v>
      </c>
      <c r="J47" s="66">
        <v>269.95</v>
      </c>
      <c r="K47" s="66">
        <f t="shared" si="4"/>
        <v>43.998044169179366</v>
      </c>
      <c r="L47" s="66">
        <f t="shared" si="5"/>
        <v>5.9988888888888887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0</v>
      </c>
      <c r="H48" s="66">
        <v>500</v>
      </c>
      <c r="I48" s="66">
        <v>500</v>
      </c>
      <c r="J48" s="66">
        <v>0</v>
      </c>
      <c r="K48" s="66" t="e">
        <f t="shared" si="4"/>
        <v>#DIV/0!</v>
      </c>
      <c r="L48" s="66">
        <f t="shared" si="5"/>
        <v>0</v>
      </c>
    </row>
    <row r="49" spans="2:12" x14ac:dyDescent="0.25">
      <c r="B49" s="65"/>
      <c r="C49" s="65"/>
      <c r="D49" s="65" t="s">
        <v>115</v>
      </c>
      <c r="E49" s="65"/>
      <c r="F49" s="65" t="s">
        <v>116</v>
      </c>
      <c r="G49" s="65">
        <f>G50+G51+G52+G53+G54+G55+G56+G57+G58</f>
        <v>244931.50000000003</v>
      </c>
      <c r="H49" s="65">
        <f>H50+H51+H52+H53+H54+H55+H56+H57+H58</f>
        <v>500100</v>
      </c>
      <c r="I49" s="65">
        <f>I50+I51+I52+I53+I54+I55+I56+I57+I58</f>
        <v>500100</v>
      </c>
      <c r="J49" s="65">
        <f>J50+J51+J52+J53+J54+J55+J56+J57+J58</f>
        <v>310588.51</v>
      </c>
      <c r="K49" s="65">
        <f t="shared" si="4"/>
        <v>126.80627440733429</v>
      </c>
      <c r="L49" s="65">
        <f t="shared" si="5"/>
        <v>62.105280943811238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12116.39</v>
      </c>
      <c r="H50" s="66">
        <v>27000</v>
      </c>
      <c r="I50" s="66">
        <v>27000</v>
      </c>
      <c r="J50" s="66">
        <v>15926.92</v>
      </c>
      <c r="K50" s="66">
        <f t="shared" si="4"/>
        <v>131.44938385113059</v>
      </c>
      <c r="L50" s="66">
        <f t="shared" si="5"/>
        <v>58.988592592592596</v>
      </c>
    </row>
    <row r="51" spans="2:12" x14ac:dyDescent="0.25">
      <c r="B51" s="66"/>
      <c r="C51" s="66"/>
      <c r="D51" s="66"/>
      <c r="E51" s="66" t="s">
        <v>119</v>
      </c>
      <c r="F51" s="66" t="s">
        <v>120</v>
      </c>
      <c r="G51" s="66">
        <f>5167.56+16316.1</f>
        <v>21483.66</v>
      </c>
      <c r="H51" s="66">
        <v>11100</v>
      </c>
      <c r="I51" s="66">
        <v>11100</v>
      </c>
      <c r="J51" s="66">
        <v>5289.82</v>
      </c>
      <c r="K51" s="66">
        <f t="shared" si="4"/>
        <v>24.62252707406466</v>
      </c>
      <c r="L51" s="66">
        <f t="shared" si="5"/>
        <v>47.656036036036035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4177.71</v>
      </c>
      <c r="H52" s="66">
        <v>8500</v>
      </c>
      <c r="I52" s="66">
        <v>8500</v>
      </c>
      <c r="J52" s="66">
        <v>4060</v>
      </c>
      <c r="K52" s="66">
        <f t="shared" si="4"/>
        <v>97.182427693640776</v>
      </c>
      <c r="L52" s="66">
        <f t="shared" si="5"/>
        <v>47.764705882352942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98980.6</v>
      </c>
      <c r="H53" s="66">
        <v>210000</v>
      </c>
      <c r="I53" s="66">
        <v>210000</v>
      </c>
      <c r="J53" s="66">
        <v>104685.98</v>
      </c>
      <c r="K53" s="66">
        <f t="shared" si="4"/>
        <v>105.76413963948491</v>
      </c>
      <c r="L53" s="66">
        <f t="shared" si="5"/>
        <v>49.850466666666669</v>
      </c>
    </row>
    <row r="54" spans="2:12" x14ac:dyDescent="0.25">
      <c r="B54" s="66"/>
      <c r="C54" s="66"/>
      <c r="D54" s="66"/>
      <c r="E54" s="66" t="s">
        <v>125</v>
      </c>
      <c r="F54" s="66" t="s">
        <v>126</v>
      </c>
      <c r="G54" s="66">
        <v>2869.23</v>
      </c>
      <c r="H54" s="66">
        <v>17000</v>
      </c>
      <c r="I54" s="66">
        <v>17000</v>
      </c>
      <c r="J54" s="66">
        <v>3603.85</v>
      </c>
      <c r="K54" s="66">
        <f t="shared" si="4"/>
        <v>125.60338488026404</v>
      </c>
      <c r="L54" s="66">
        <f t="shared" si="5"/>
        <v>21.199117647058824</v>
      </c>
    </row>
    <row r="55" spans="2:12" x14ac:dyDescent="0.25">
      <c r="B55" s="66"/>
      <c r="C55" s="66"/>
      <c r="D55" s="66"/>
      <c r="E55" s="66" t="s">
        <v>127</v>
      </c>
      <c r="F55" s="66" t="s">
        <v>128</v>
      </c>
      <c r="G55" s="66">
        <v>797.08</v>
      </c>
      <c r="H55" s="66">
        <v>4000</v>
      </c>
      <c r="I55" s="66">
        <v>4000</v>
      </c>
      <c r="J55" s="66">
        <v>498.06</v>
      </c>
      <c r="K55" s="66">
        <f t="shared" si="4"/>
        <v>62.485572339037482</v>
      </c>
      <c r="L55" s="66">
        <f t="shared" si="5"/>
        <v>12.451499999999999</v>
      </c>
    </row>
    <row r="56" spans="2:12" x14ac:dyDescent="0.25">
      <c r="B56" s="66"/>
      <c r="C56" s="66"/>
      <c r="D56" s="66"/>
      <c r="E56" s="66" t="s">
        <v>129</v>
      </c>
      <c r="F56" s="66" t="s">
        <v>130</v>
      </c>
      <c r="G56" s="66">
        <v>103730.42</v>
      </c>
      <c r="H56" s="66">
        <v>219000</v>
      </c>
      <c r="I56" s="66">
        <v>219000</v>
      </c>
      <c r="J56" s="66">
        <v>176415.1</v>
      </c>
      <c r="K56" s="66">
        <f t="shared" si="4"/>
        <v>170.07074684552515</v>
      </c>
      <c r="L56" s="66">
        <f t="shared" si="5"/>
        <v>80.554840182648405</v>
      </c>
    </row>
    <row r="57" spans="2:12" x14ac:dyDescent="0.25">
      <c r="B57" s="66"/>
      <c r="C57" s="66"/>
      <c r="D57" s="66"/>
      <c r="E57" s="66" t="s">
        <v>131</v>
      </c>
      <c r="F57" s="66" t="s">
        <v>132</v>
      </c>
      <c r="G57" s="66">
        <v>58.47</v>
      </c>
      <c r="H57" s="66">
        <v>500</v>
      </c>
      <c r="I57" s="66">
        <v>500</v>
      </c>
      <c r="J57" s="66">
        <v>66.78</v>
      </c>
      <c r="K57" s="66">
        <f t="shared" si="4"/>
        <v>114.2124166239097</v>
      </c>
      <c r="L57" s="66">
        <f t="shared" si="5"/>
        <v>13.356</v>
      </c>
    </row>
    <row r="58" spans="2:12" x14ac:dyDescent="0.25">
      <c r="B58" s="66"/>
      <c r="C58" s="66"/>
      <c r="D58" s="66"/>
      <c r="E58" s="66" t="s">
        <v>133</v>
      </c>
      <c r="F58" s="66" t="s">
        <v>134</v>
      </c>
      <c r="G58" s="66">
        <v>717.94</v>
      </c>
      <c r="H58" s="66">
        <v>3000</v>
      </c>
      <c r="I58" s="66">
        <v>3000</v>
      </c>
      <c r="J58" s="66">
        <v>42</v>
      </c>
      <c r="K58" s="66">
        <f t="shared" ref="K58:K84" si="6">(J58*100)/G58</f>
        <v>5.850071036576872</v>
      </c>
      <c r="L58" s="66">
        <f t="shared" ref="L58:L84" si="7">(J58*100)/I58</f>
        <v>1.4</v>
      </c>
    </row>
    <row r="59" spans="2:12" x14ac:dyDescent="0.25">
      <c r="B59" s="65"/>
      <c r="C59" s="65"/>
      <c r="D59" s="65" t="s">
        <v>135</v>
      </c>
      <c r="E59" s="65"/>
      <c r="F59" s="65" t="s">
        <v>136</v>
      </c>
      <c r="G59" s="65">
        <f>G60</f>
        <v>115.4</v>
      </c>
      <c r="H59" s="65">
        <f>H60</f>
        <v>2000</v>
      </c>
      <c r="I59" s="65">
        <f>I60</f>
        <v>2000</v>
      </c>
      <c r="J59" s="65">
        <f>J60</f>
        <v>346.6</v>
      </c>
      <c r="K59" s="65">
        <f t="shared" si="6"/>
        <v>300.34662045060657</v>
      </c>
      <c r="L59" s="65">
        <f t="shared" si="7"/>
        <v>17.329999999999998</v>
      </c>
    </row>
    <row r="60" spans="2:12" x14ac:dyDescent="0.25">
      <c r="B60" s="66"/>
      <c r="C60" s="66"/>
      <c r="D60" s="66"/>
      <c r="E60" s="66" t="s">
        <v>137</v>
      </c>
      <c r="F60" s="66" t="s">
        <v>138</v>
      </c>
      <c r="G60" s="66">
        <v>115.4</v>
      </c>
      <c r="H60" s="66">
        <v>2000</v>
      </c>
      <c r="I60" s="66">
        <v>2000</v>
      </c>
      <c r="J60" s="66">
        <v>346.6</v>
      </c>
      <c r="K60" s="66">
        <f t="shared" si="6"/>
        <v>300.34662045060657</v>
      </c>
      <c r="L60" s="66">
        <f t="shared" si="7"/>
        <v>17.329999999999998</v>
      </c>
    </row>
    <row r="61" spans="2:12" x14ac:dyDescent="0.25">
      <c r="B61" s="65"/>
      <c r="C61" s="65"/>
      <c r="D61" s="65" t="s">
        <v>139</v>
      </c>
      <c r="E61" s="65"/>
      <c r="F61" s="65" t="s">
        <v>140</v>
      </c>
      <c r="G61" s="65">
        <f>G62+G63+G64+G65+G66+G67</f>
        <v>3063.35</v>
      </c>
      <c r="H61" s="65">
        <f>H62+H63+H64+H65+H66+H67</f>
        <v>12500</v>
      </c>
      <c r="I61" s="65">
        <f>I62+I63+I64+I65+I66+I67</f>
        <v>12500</v>
      </c>
      <c r="J61" s="65">
        <f>J62+J63+J64+J65+J66+J67</f>
        <v>2366.59</v>
      </c>
      <c r="K61" s="65">
        <f t="shared" si="6"/>
        <v>77.254965968629122</v>
      </c>
      <c r="L61" s="65">
        <f t="shared" si="7"/>
        <v>18.93272</v>
      </c>
    </row>
    <row r="62" spans="2:12" x14ac:dyDescent="0.25">
      <c r="B62" s="66"/>
      <c r="C62" s="66"/>
      <c r="D62" s="66"/>
      <c r="E62" s="66" t="s">
        <v>141</v>
      </c>
      <c r="F62" s="66" t="s">
        <v>142</v>
      </c>
      <c r="G62" s="66">
        <v>0</v>
      </c>
      <c r="H62" s="66">
        <v>2000</v>
      </c>
      <c r="I62" s="66">
        <v>2000</v>
      </c>
      <c r="J62" s="66">
        <v>0</v>
      </c>
      <c r="K62" s="66" t="e">
        <f t="shared" si="6"/>
        <v>#DIV/0!</v>
      </c>
      <c r="L62" s="66">
        <f t="shared" si="7"/>
        <v>0</v>
      </c>
    </row>
    <row r="63" spans="2:12" x14ac:dyDescent="0.25">
      <c r="B63" s="66"/>
      <c r="C63" s="66"/>
      <c r="D63" s="66"/>
      <c r="E63" s="66" t="s">
        <v>143</v>
      </c>
      <c r="F63" s="66" t="s">
        <v>144</v>
      </c>
      <c r="G63" s="66">
        <v>161.54</v>
      </c>
      <c r="H63" s="66">
        <v>1500</v>
      </c>
      <c r="I63" s="66">
        <v>1500</v>
      </c>
      <c r="J63" s="66">
        <v>301.97000000000003</v>
      </c>
      <c r="K63" s="66">
        <f t="shared" si="6"/>
        <v>186.93202921876934</v>
      </c>
      <c r="L63" s="66">
        <f t="shared" si="7"/>
        <v>20.131333333333334</v>
      </c>
    </row>
    <row r="64" spans="2:12" x14ac:dyDescent="0.25">
      <c r="B64" s="66"/>
      <c r="C64" s="66"/>
      <c r="D64" s="66"/>
      <c r="E64" s="66" t="s">
        <v>145</v>
      </c>
      <c r="F64" s="66" t="s">
        <v>146</v>
      </c>
      <c r="G64" s="66">
        <v>0</v>
      </c>
      <c r="H64" s="66">
        <v>100</v>
      </c>
      <c r="I64" s="66">
        <v>100</v>
      </c>
      <c r="J64" s="66">
        <v>0</v>
      </c>
      <c r="K64" s="66" t="e">
        <f t="shared" si="6"/>
        <v>#DIV/0!</v>
      </c>
      <c r="L64" s="66">
        <f t="shared" si="7"/>
        <v>0</v>
      </c>
    </row>
    <row r="65" spans="2:12" x14ac:dyDescent="0.25">
      <c r="B65" s="66"/>
      <c r="C65" s="66"/>
      <c r="D65" s="66"/>
      <c r="E65" s="66" t="s">
        <v>147</v>
      </c>
      <c r="F65" s="66" t="s">
        <v>148</v>
      </c>
      <c r="G65" s="66">
        <v>63.72</v>
      </c>
      <c r="H65" s="66">
        <v>400</v>
      </c>
      <c r="I65" s="66">
        <v>400</v>
      </c>
      <c r="J65" s="66">
        <v>991.84</v>
      </c>
      <c r="K65" s="66">
        <f t="shared" si="6"/>
        <v>1556.5599497802889</v>
      </c>
      <c r="L65" s="66">
        <f t="shared" si="7"/>
        <v>247.96</v>
      </c>
    </row>
    <row r="66" spans="2:12" x14ac:dyDescent="0.25">
      <c r="B66" s="66"/>
      <c r="C66" s="66"/>
      <c r="D66" s="66"/>
      <c r="E66" s="66" t="s">
        <v>149</v>
      </c>
      <c r="F66" s="66" t="s">
        <v>150</v>
      </c>
      <c r="G66" s="66">
        <v>1663.61</v>
      </c>
      <c r="H66" s="66">
        <v>5000</v>
      </c>
      <c r="I66" s="66">
        <v>5000</v>
      </c>
      <c r="J66" s="66">
        <v>456.23</v>
      </c>
      <c r="K66" s="66">
        <f t="shared" si="6"/>
        <v>27.424095791681946</v>
      </c>
      <c r="L66" s="66">
        <f t="shared" si="7"/>
        <v>9.1245999999999992</v>
      </c>
    </row>
    <row r="67" spans="2:12" x14ac:dyDescent="0.25">
      <c r="B67" s="66"/>
      <c r="C67" s="66"/>
      <c r="D67" s="66"/>
      <c r="E67" s="66" t="s">
        <v>151</v>
      </c>
      <c r="F67" s="66" t="s">
        <v>140</v>
      </c>
      <c r="G67" s="66">
        <v>1174.48</v>
      </c>
      <c r="H67" s="66">
        <v>3500</v>
      </c>
      <c r="I67" s="66">
        <v>3500</v>
      </c>
      <c r="J67" s="66">
        <v>616.54999999999995</v>
      </c>
      <c r="K67" s="66">
        <f t="shared" si="6"/>
        <v>52.495572508684695</v>
      </c>
      <c r="L67" s="66">
        <f t="shared" si="7"/>
        <v>17.615714285714287</v>
      </c>
    </row>
    <row r="68" spans="2:12" x14ac:dyDescent="0.25">
      <c r="B68" s="65"/>
      <c r="C68" s="65" t="s">
        <v>152</v>
      </c>
      <c r="D68" s="65"/>
      <c r="E68" s="65"/>
      <c r="F68" s="65" t="s">
        <v>153</v>
      </c>
      <c r="G68" s="65">
        <f>G69+G71</f>
        <v>983.52</v>
      </c>
      <c r="H68" s="65">
        <f>H69+H71</f>
        <v>8400</v>
      </c>
      <c r="I68" s="65">
        <f>I69+I71</f>
        <v>8400</v>
      </c>
      <c r="J68" s="65">
        <f>J69+J71</f>
        <v>890.34</v>
      </c>
      <c r="K68" s="65">
        <f t="shared" si="6"/>
        <v>90.525866276232307</v>
      </c>
      <c r="L68" s="65">
        <f t="shared" si="7"/>
        <v>10.599285714285715</v>
      </c>
    </row>
    <row r="69" spans="2:12" x14ac:dyDescent="0.25">
      <c r="B69" s="65"/>
      <c r="C69" s="65"/>
      <c r="D69" s="65" t="s">
        <v>154</v>
      </c>
      <c r="E69" s="65"/>
      <c r="F69" s="65" t="s">
        <v>155</v>
      </c>
      <c r="G69" s="65">
        <f>G70</f>
        <v>760.43</v>
      </c>
      <c r="H69" s="65">
        <f>H70</f>
        <v>2600</v>
      </c>
      <c r="I69" s="65">
        <f>I70</f>
        <v>2600</v>
      </c>
      <c r="J69" s="65">
        <f>J70</f>
        <v>583.20000000000005</v>
      </c>
      <c r="K69" s="65">
        <f t="shared" si="6"/>
        <v>76.693449758689169</v>
      </c>
      <c r="L69" s="65">
        <f t="shared" si="7"/>
        <v>22.430769230769229</v>
      </c>
    </row>
    <row r="70" spans="2:12" x14ac:dyDescent="0.25">
      <c r="B70" s="66"/>
      <c r="C70" s="66"/>
      <c r="D70" s="66"/>
      <c r="E70" s="66" t="s">
        <v>156</v>
      </c>
      <c r="F70" s="66" t="s">
        <v>157</v>
      </c>
      <c r="G70" s="66">
        <v>760.43</v>
      </c>
      <c r="H70" s="66">
        <v>2600</v>
      </c>
      <c r="I70" s="66">
        <v>2600</v>
      </c>
      <c r="J70" s="66">
        <v>583.20000000000005</v>
      </c>
      <c r="K70" s="66">
        <f t="shared" si="6"/>
        <v>76.693449758689169</v>
      </c>
      <c r="L70" s="66">
        <f t="shared" si="7"/>
        <v>22.430769230769229</v>
      </c>
    </row>
    <row r="71" spans="2:12" x14ac:dyDescent="0.25">
      <c r="B71" s="65"/>
      <c r="C71" s="65"/>
      <c r="D71" s="65" t="s">
        <v>158</v>
      </c>
      <c r="E71" s="65"/>
      <c r="F71" s="65" t="s">
        <v>159</v>
      </c>
      <c r="G71" s="65">
        <f>G72+G73</f>
        <v>223.09</v>
      </c>
      <c r="H71" s="65">
        <f>H72+H73</f>
        <v>5800</v>
      </c>
      <c r="I71" s="65">
        <f>I72+I73</f>
        <v>5800</v>
      </c>
      <c r="J71" s="65">
        <f>J72+J73</f>
        <v>307.14</v>
      </c>
      <c r="K71" s="65">
        <f t="shared" si="6"/>
        <v>137.67537765027566</v>
      </c>
      <c r="L71" s="65">
        <f t="shared" si="7"/>
        <v>5.2955172413793106</v>
      </c>
    </row>
    <row r="72" spans="2:12" x14ac:dyDescent="0.25">
      <c r="B72" s="66"/>
      <c r="C72" s="66"/>
      <c r="D72" s="66"/>
      <c r="E72" s="66" t="s">
        <v>160</v>
      </c>
      <c r="F72" s="66" t="s">
        <v>161</v>
      </c>
      <c r="G72" s="66">
        <v>223.09</v>
      </c>
      <c r="H72" s="66">
        <v>800</v>
      </c>
      <c r="I72" s="66">
        <v>800</v>
      </c>
      <c r="J72" s="66">
        <v>307.14</v>
      </c>
      <c r="K72" s="66">
        <f t="shared" si="6"/>
        <v>137.67537765027566</v>
      </c>
      <c r="L72" s="66">
        <f t="shared" si="7"/>
        <v>38.392499999999998</v>
      </c>
    </row>
    <row r="73" spans="2:12" x14ac:dyDescent="0.25">
      <c r="B73" s="66"/>
      <c r="C73" s="66"/>
      <c r="D73" s="66"/>
      <c r="E73" s="66" t="s">
        <v>162</v>
      </c>
      <c r="F73" s="66" t="s">
        <v>163</v>
      </c>
      <c r="G73" s="66">
        <v>0</v>
      </c>
      <c r="H73" s="66">
        <v>5000</v>
      </c>
      <c r="I73" s="66">
        <v>5000</v>
      </c>
      <c r="J73" s="66">
        <v>0</v>
      </c>
      <c r="K73" s="66" t="e">
        <f t="shared" si="6"/>
        <v>#DIV/0!</v>
      </c>
      <c r="L73" s="66">
        <f t="shared" si="7"/>
        <v>0</v>
      </c>
    </row>
    <row r="74" spans="2:12" x14ac:dyDescent="0.25">
      <c r="B74" s="65" t="s">
        <v>164</v>
      </c>
      <c r="C74" s="65"/>
      <c r="D74" s="65"/>
      <c r="E74" s="65"/>
      <c r="F74" s="65" t="s">
        <v>165</v>
      </c>
      <c r="G74" s="65">
        <f>G75+G82</f>
        <v>6478.87</v>
      </c>
      <c r="H74" s="65">
        <f>H75+H82</f>
        <v>67100</v>
      </c>
      <c r="I74" s="65">
        <f>I75+I82</f>
        <v>67100</v>
      </c>
      <c r="J74" s="65">
        <f>J75+J82</f>
        <v>7431.39</v>
      </c>
      <c r="K74" s="65">
        <f t="shared" si="6"/>
        <v>114.70194648140803</v>
      </c>
      <c r="L74" s="65">
        <f t="shared" si="7"/>
        <v>11.075096870342772</v>
      </c>
    </row>
    <row r="75" spans="2:12" x14ac:dyDescent="0.25">
      <c r="B75" s="65"/>
      <c r="C75" s="65" t="s">
        <v>166</v>
      </c>
      <c r="D75" s="65"/>
      <c r="E75" s="65"/>
      <c r="F75" s="65" t="s">
        <v>167</v>
      </c>
      <c r="G75" s="65">
        <f>G76+G80</f>
        <v>6478.87</v>
      </c>
      <c r="H75" s="65">
        <f>H76+H80</f>
        <v>27100</v>
      </c>
      <c r="I75" s="65">
        <f>I76+I80</f>
        <v>27100</v>
      </c>
      <c r="J75" s="65">
        <f>J76+J80</f>
        <v>7431.39</v>
      </c>
      <c r="K75" s="65">
        <f t="shared" si="6"/>
        <v>114.70194648140803</v>
      </c>
      <c r="L75" s="65">
        <f t="shared" si="7"/>
        <v>27.422103321033209</v>
      </c>
    </row>
    <row r="76" spans="2:12" x14ac:dyDescent="0.25">
      <c r="B76" s="65"/>
      <c r="C76" s="65"/>
      <c r="D76" s="65" t="s">
        <v>168</v>
      </c>
      <c r="E76" s="65"/>
      <c r="F76" s="65" t="s">
        <v>169</v>
      </c>
      <c r="G76" s="65">
        <f>G77+G78+G79</f>
        <v>331.29</v>
      </c>
      <c r="H76" s="65">
        <f>H77+H78+H79</f>
        <v>9100</v>
      </c>
      <c r="I76" s="65">
        <f>I77+I78+I79</f>
        <v>9100</v>
      </c>
      <c r="J76" s="65">
        <f>J77+J78+J79</f>
        <v>1043.42</v>
      </c>
      <c r="K76" s="65">
        <f t="shared" si="6"/>
        <v>314.95668447583688</v>
      </c>
      <c r="L76" s="65">
        <f t="shared" si="7"/>
        <v>11.466153846153846</v>
      </c>
    </row>
    <row r="77" spans="2:12" x14ac:dyDescent="0.25">
      <c r="B77" s="66"/>
      <c r="C77" s="66"/>
      <c r="D77" s="66"/>
      <c r="E77" s="66" t="s">
        <v>170</v>
      </c>
      <c r="F77" s="66" t="s">
        <v>171</v>
      </c>
      <c r="G77" s="66">
        <v>331.29</v>
      </c>
      <c r="H77" s="66">
        <v>4600</v>
      </c>
      <c r="I77" s="66">
        <v>4600</v>
      </c>
      <c r="J77" s="66">
        <v>0</v>
      </c>
      <c r="K77" s="66">
        <f t="shared" si="6"/>
        <v>0</v>
      </c>
      <c r="L77" s="66">
        <f t="shared" si="7"/>
        <v>0</v>
      </c>
    </row>
    <row r="78" spans="2:12" x14ac:dyDescent="0.25">
      <c r="B78" s="66"/>
      <c r="C78" s="66"/>
      <c r="D78" s="66"/>
      <c r="E78" s="66" t="s">
        <v>172</v>
      </c>
      <c r="F78" s="66" t="s">
        <v>173</v>
      </c>
      <c r="G78" s="66">
        <v>0</v>
      </c>
      <c r="H78" s="66">
        <v>2250</v>
      </c>
      <c r="I78" s="66">
        <v>2250</v>
      </c>
      <c r="J78" s="66">
        <v>1043.42</v>
      </c>
      <c r="K78" s="66" t="e">
        <f t="shared" si="6"/>
        <v>#DIV/0!</v>
      </c>
      <c r="L78" s="66">
        <f t="shared" si="7"/>
        <v>46.374222222222222</v>
      </c>
    </row>
    <row r="79" spans="2:12" x14ac:dyDescent="0.25">
      <c r="B79" s="66"/>
      <c r="C79" s="66"/>
      <c r="D79" s="66"/>
      <c r="E79" s="66" t="s">
        <v>174</v>
      </c>
      <c r="F79" s="66" t="s">
        <v>175</v>
      </c>
      <c r="G79" s="66">
        <v>0</v>
      </c>
      <c r="H79" s="66">
        <v>2250</v>
      </c>
      <c r="I79" s="66">
        <v>2250</v>
      </c>
      <c r="J79" s="66">
        <v>0</v>
      </c>
      <c r="K79" s="66" t="e">
        <f t="shared" si="6"/>
        <v>#DIV/0!</v>
      </c>
      <c r="L79" s="66">
        <f t="shared" si="7"/>
        <v>0</v>
      </c>
    </row>
    <row r="80" spans="2:12" x14ac:dyDescent="0.25">
      <c r="B80" s="65"/>
      <c r="C80" s="65"/>
      <c r="D80" s="65" t="s">
        <v>176</v>
      </c>
      <c r="E80" s="65"/>
      <c r="F80" s="65" t="s">
        <v>177</v>
      </c>
      <c r="G80" s="65">
        <f>G81</f>
        <v>6147.58</v>
      </c>
      <c r="H80" s="65">
        <f>H81</f>
        <v>18000</v>
      </c>
      <c r="I80" s="65">
        <f>I81</f>
        <v>18000</v>
      </c>
      <c r="J80" s="65">
        <f>J81</f>
        <v>6387.97</v>
      </c>
      <c r="K80" s="65">
        <f t="shared" si="6"/>
        <v>103.91031918250759</v>
      </c>
      <c r="L80" s="65">
        <f t="shared" si="7"/>
        <v>35.488722222222222</v>
      </c>
    </row>
    <row r="81" spans="2:12" x14ac:dyDescent="0.25">
      <c r="B81" s="66"/>
      <c r="C81" s="66"/>
      <c r="D81" s="66"/>
      <c r="E81" s="66" t="s">
        <v>178</v>
      </c>
      <c r="F81" s="66" t="s">
        <v>179</v>
      </c>
      <c r="G81" s="66">
        <v>6147.58</v>
      </c>
      <c r="H81" s="66">
        <v>18000</v>
      </c>
      <c r="I81" s="66">
        <v>18000</v>
      </c>
      <c r="J81" s="66">
        <v>6387.97</v>
      </c>
      <c r="K81" s="66">
        <f t="shared" si="6"/>
        <v>103.91031918250759</v>
      </c>
      <c r="L81" s="66">
        <f t="shared" si="7"/>
        <v>35.488722222222222</v>
      </c>
    </row>
    <row r="82" spans="2:12" x14ac:dyDescent="0.25">
      <c r="B82" s="65"/>
      <c r="C82" s="65" t="s">
        <v>180</v>
      </c>
      <c r="D82" s="65"/>
      <c r="E82" s="65"/>
      <c r="F82" s="65" t="s">
        <v>181</v>
      </c>
      <c r="G82" s="65">
        <f t="shared" ref="G82:J83" si="8">G83</f>
        <v>0</v>
      </c>
      <c r="H82" s="65">
        <f t="shared" si="8"/>
        <v>40000</v>
      </c>
      <c r="I82" s="65">
        <f t="shared" si="8"/>
        <v>40000</v>
      </c>
      <c r="J82" s="65">
        <f t="shared" si="8"/>
        <v>0</v>
      </c>
      <c r="K82" s="65" t="e">
        <f t="shared" si="6"/>
        <v>#DIV/0!</v>
      </c>
      <c r="L82" s="65">
        <f t="shared" si="7"/>
        <v>0</v>
      </c>
    </row>
    <row r="83" spans="2:12" x14ac:dyDescent="0.25">
      <c r="B83" s="65"/>
      <c r="C83" s="65"/>
      <c r="D83" s="65" t="s">
        <v>182</v>
      </c>
      <c r="E83" s="65"/>
      <c r="F83" s="65" t="s">
        <v>183</v>
      </c>
      <c r="G83" s="65">
        <f t="shared" si="8"/>
        <v>0</v>
      </c>
      <c r="H83" s="65">
        <f t="shared" si="8"/>
        <v>40000</v>
      </c>
      <c r="I83" s="65">
        <f t="shared" si="8"/>
        <v>40000</v>
      </c>
      <c r="J83" s="65">
        <f t="shared" si="8"/>
        <v>0</v>
      </c>
      <c r="K83" s="65" t="e">
        <f t="shared" si="6"/>
        <v>#DIV/0!</v>
      </c>
      <c r="L83" s="65">
        <f t="shared" si="7"/>
        <v>0</v>
      </c>
    </row>
    <row r="84" spans="2:12" x14ac:dyDescent="0.25">
      <c r="B84" s="66"/>
      <c r="C84" s="66"/>
      <c r="D84" s="66"/>
      <c r="E84" s="66" t="s">
        <v>184</v>
      </c>
      <c r="F84" s="66" t="s">
        <v>183</v>
      </c>
      <c r="G84" s="66"/>
      <c r="H84" s="66">
        <v>40000</v>
      </c>
      <c r="I84" s="66">
        <v>40000</v>
      </c>
      <c r="J84" s="66">
        <v>0</v>
      </c>
      <c r="K84" s="66" t="e">
        <f t="shared" si="6"/>
        <v>#DIV/0!</v>
      </c>
      <c r="L84" s="66">
        <f t="shared" si="7"/>
        <v>0</v>
      </c>
    </row>
    <row r="85" spans="2:12" x14ac:dyDescent="0.25">
      <c r="B85" s="65"/>
      <c r="C85" s="66"/>
      <c r="D85" s="67"/>
      <c r="E85" s="68"/>
      <c r="F85" s="8"/>
      <c r="G85" s="65"/>
      <c r="H85" s="65"/>
      <c r="I85" s="65"/>
      <c r="J85" s="65"/>
      <c r="K85" s="70"/>
      <c r="L85" s="70"/>
    </row>
  </sheetData>
  <mergeCells count="7">
    <mergeCell ref="B24:F24"/>
    <mergeCell ref="B25:F25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61" fitToHeight="0" orientation="landscape" r:id="rId1"/>
  <rowBreaks count="1" manualBreakCount="1">
    <brk id="48" min="1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19"/>
  <sheetViews>
    <sheetView zoomScaleNormal="100" workbookViewId="0">
      <selection activeCell="C8" sqref="C8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107" t="s">
        <v>16</v>
      </c>
      <c r="C2" s="107"/>
      <c r="D2" s="107"/>
      <c r="E2" s="107"/>
      <c r="F2" s="107"/>
      <c r="G2" s="107"/>
      <c r="H2" s="107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C7+C9+C11</f>
        <v>1584167.2400000002</v>
      </c>
      <c r="D6" s="71">
        <f>D7+D9+D11</f>
        <v>3731198</v>
      </c>
      <c r="E6" s="71">
        <f>E7+E9+E11</f>
        <v>3731198</v>
      </c>
      <c r="F6" s="71">
        <f>F7+F9+F11</f>
        <v>2067751.59</v>
      </c>
      <c r="G6" s="72">
        <f t="shared" ref="G6:G19" si="0">(F6*100)/C6</f>
        <v>130.52609205578571</v>
      </c>
      <c r="H6" s="72">
        <f t="shared" ref="H6:H19" si="1">(F6*100)/E6</f>
        <v>55.417900363368545</v>
      </c>
    </row>
    <row r="7" spans="1:8" x14ac:dyDescent="0.25">
      <c r="A7"/>
      <c r="B7" s="8" t="s">
        <v>185</v>
      </c>
      <c r="C7" s="71">
        <f>C8</f>
        <v>1567851.1400000001</v>
      </c>
      <c r="D7" s="71">
        <f>D8</f>
        <v>3729578</v>
      </c>
      <c r="E7" s="71">
        <f>E8</f>
        <v>3729578</v>
      </c>
      <c r="F7" s="71">
        <f>F8</f>
        <v>2067090.3</v>
      </c>
      <c r="G7" s="72">
        <f t="shared" si="0"/>
        <v>131.84225512633807</v>
      </c>
      <c r="H7" s="72">
        <f t="shared" si="1"/>
        <v>55.42424102673278</v>
      </c>
    </row>
    <row r="8" spans="1:8" x14ac:dyDescent="0.25">
      <c r="A8"/>
      <c r="B8" s="16" t="s">
        <v>186</v>
      </c>
      <c r="C8" s="73">
        <v>1567851.1400000001</v>
      </c>
      <c r="D8" s="73">
        <v>3729578</v>
      </c>
      <c r="E8" s="73">
        <v>3729578</v>
      </c>
      <c r="F8" s="74">
        <v>2067090.3</v>
      </c>
      <c r="G8" s="70">
        <f t="shared" si="0"/>
        <v>131.84225512633807</v>
      </c>
      <c r="H8" s="70">
        <f t="shared" si="1"/>
        <v>55.42424102673278</v>
      </c>
    </row>
    <row r="9" spans="1:8" x14ac:dyDescent="0.25">
      <c r="A9"/>
      <c r="B9" s="8" t="s">
        <v>187</v>
      </c>
      <c r="C9" s="71">
        <f>C10</f>
        <v>0</v>
      </c>
      <c r="D9" s="71">
        <f>D10</f>
        <v>1620</v>
      </c>
      <c r="E9" s="71">
        <f>E10</f>
        <v>1620</v>
      </c>
      <c r="F9" s="71">
        <f>F10</f>
        <v>661.29</v>
      </c>
      <c r="G9" s="72" t="e">
        <f t="shared" si="0"/>
        <v>#DIV/0!</v>
      </c>
      <c r="H9" s="72">
        <f t="shared" si="1"/>
        <v>40.82037037037037</v>
      </c>
    </row>
    <row r="10" spans="1:8" x14ac:dyDescent="0.25">
      <c r="A10"/>
      <c r="B10" s="16" t="s">
        <v>188</v>
      </c>
      <c r="C10" s="73">
        <v>0</v>
      </c>
      <c r="D10" s="73">
        <v>1620</v>
      </c>
      <c r="E10" s="73">
        <v>1620</v>
      </c>
      <c r="F10" s="74">
        <v>661.29</v>
      </c>
      <c r="G10" s="70" t="e">
        <f t="shared" si="0"/>
        <v>#DIV/0!</v>
      </c>
      <c r="H10" s="70">
        <f t="shared" si="1"/>
        <v>40.82037037037037</v>
      </c>
    </row>
    <row r="11" spans="1:8" x14ac:dyDescent="0.25">
      <c r="A11"/>
      <c r="B11" s="8" t="s">
        <v>189</v>
      </c>
      <c r="C11" s="71">
        <f>C12</f>
        <v>16316.1</v>
      </c>
      <c r="D11" s="71">
        <f>D12</f>
        <v>0</v>
      </c>
      <c r="E11" s="71">
        <f>E12</f>
        <v>0</v>
      </c>
      <c r="F11" s="71">
        <f>F12</f>
        <v>0</v>
      </c>
      <c r="G11" s="72">
        <f t="shared" si="0"/>
        <v>0</v>
      </c>
      <c r="H11" s="72" t="e">
        <f t="shared" si="1"/>
        <v>#DIV/0!</v>
      </c>
    </row>
    <row r="12" spans="1:8" x14ac:dyDescent="0.25">
      <c r="A12"/>
      <c r="B12" s="16" t="s">
        <v>190</v>
      </c>
      <c r="C12" s="73">
        <v>16316.1</v>
      </c>
      <c r="D12" s="73">
        <v>0</v>
      </c>
      <c r="E12" s="73">
        <v>0</v>
      </c>
      <c r="F12" s="74">
        <v>0</v>
      </c>
      <c r="G12" s="70">
        <f t="shared" si="0"/>
        <v>0</v>
      </c>
      <c r="H12" s="70" t="e">
        <f t="shared" si="1"/>
        <v>#DIV/0!</v>
      </c>
    </row>
    <row r="13" spans="1:8" x14ac:dyDescent="0.25">
      <c r="B13" s="8" t="s">
        <v>32</v>
      </c>
      <c r="C13" s="75">
        <f>C14+C16+C18</f>
        <v>1583258.6600000001</v>
      </c>
      <c r="D13" s="75">
        <f>D14+D16+D18</f>
        <v>3731378</v>
      </c>
      <c r="E13" s="75">
        <f>E14+E16+E18</f>
        <v>3731378</v>
      </c>
      <c r="F13" s="75">
        <f>F14+F16+F18</f>
        <v>2067090.3</v>
      </c>
      <c r="G13" s="72">
        <f t="shared" si="0"/>
        <v>130.55922902704981</v>
      </c>
      <c r="H13" s="72">
        <f t="shared" si="1"/>
        <v>55.397504621617003</v>
      </c>
    </row>
    <row r="14" spans="1:8" x14ac:dyDescent="0.25">
      <c r="A14"/>
      <c r="B14" s="8" t="s">
        <v>185</v>
      </c>
      <c r="C14" s="75">
        <f>C15</f>
        <v>1566942.56</v>
      </c>
      <c r="D14" s="75">
        <f>D15</f>
        <v>3729578</v>
      </c>
      <c r="E14" s="75">
        <f>E15</f>
        <v>3729578</v>
      </c>
      <c r="F14" s="75">
        <f>F15</f>
        <v>2067090.3</v>
      </c>
      <c r="G14" s="72">
        <f t="shared" si="0"/>
        <v>131.91870287829823</v>
      </c>
      <c r="H14" s="72">
        <f t="shared" si="1"/>
        <v>55.42424102673278</v>
      </c>
    </row>
    <row r="15" spans="1:8" x14ac:dyDescent="0.25">
      <c r="A15"/>
      <c r="B15" s="16" t="s">
        <v>186</v>
      </c>
      <c r="C15" s="73">
        <v>1566942.56</v>
      </c>
      <c r="D15" s="73">
        <v>3729578</v>
      </c>
      <c r="E15" s="76">
        <v>3729578</v>
      </c>
      <c r="F15" s="74">
        <v>2067090.3</v>
      </c>
      <c r="G15" s="70">
        <f t="shared" si="0"/>
        <v>131.91870287829823</v>
      </c>
      <c r="H15" s="70">
        <f t="shared" si="1"/>
        <v>55.42424102673278</v>
      </c>
    </row>
    <row r="16" spans="1:8" x14ac:dyDescent="0.25">
      <c r="A16"/>
      <c r="B16" s="8" t="s">
        <v>187</v>
      </c>
      <c r="C16" s="75">
        <f>C17</f>
        <v>0</v>
      </c>
      <c r="D16" s="75">
        <f>D17</f>
        <v>1800</v>
      </c>
      <c r="E16" s="75">
        <f>E17</f>
        <v>1800</v>
      </c>
      <c r="F16" s="75">
        <f>F17</f>
        <v>0</v>
      </c>
      <c r="G16" s="72" t="e">
        <f t="shared" si="0"/>
        <v>#DIV/0!</v>
      </c>
      <c r="H16" s="72">
        <f t="shared" si="1"/>
        <v>0</v>
      </c>
    </row>
    <row r="17" spans="1:8" x14ac:dyDescent="0.25">
      <c r="A17"/>
      <c r="B17" s="16" t="s">
        <v>188</v>
      </c>
      <c r="C17" s="73">
        <v>0</v>
      </c>
      <c r="D17" s="73">
        <v>1800</v>
      </c>
      <c r="E17" s="76">
        <v>1800</v>
      </c>
      <c r="F17" s="74">
        <v>0</v>
      </c>
      <c r="G17" s="70" t="e">
        <f t="shared" si="0"/>
        <v>#DIV/0!</v>
      </c>
      <c r="H17" s="70">
        <f t="shared" si="1"/>
        <v>0</v>
      </c>
    </row>
    <row r="18" spans="1:8" x14ac:dyDescent="0.25">
      <c r="A18"/>
      <c r="B18" s="8" t="s">
        <v>189</v>
      </c>
      <c r="C18" s="75">
        <f>C19</f>
        <v>16316.1</v>
      </c>
      <c r="D18" s="75">
        <f>D19</f>
        <v>0</v>
      </c>
      <c r="E18" s="75">
        <f>E19</f>
        <v>0</v>
      </c>
      <c r="F18" s="75">
        <f>F19</f>
        <v>0</v>
      </c>
      <c r="G18" s="72">
        <f t="shared" si="0"/>
        <v>0</v>
      </c>
      <c r="H18" s="72" t="e">
        <f t="shared" si="1"/>
        <v>#DIV/0!</v>
      </c>
    </row>
    <row r="19" spans="1:8" x14ac:dyDescent="0.25">
      <c r="A19"/>
      <c r="B19" s="16" t="s">
        <v>190</v>
      </c>
      <c r="C19" s="73">
        <v>16316.1</v>
      </c>
      <c r="D19" s="73">
        <v>0</v>
      </c>
      <c r="E19" s="76">
        <v>0</v>
      </c>
      <c r="F19" s="74">
        <v>0</v>
      </c>
      <c r="G19" s="70">
        <f t="shared" si="0"/>
        <v>0</v>
      </c>
      <c r="H19" s="70" t="e">
        <f t="shared" si="1"/>
        <v>#DIV/0!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zoomScaleNormal="100" workbookViewId="0">
      <selection activeCell="C8" sqref="C8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7" t="s">
        <v>17</v>
      </c>
      <c r="C2" s="107"/>
      <c r="D2" s="107"/>
      <c r="E2" s="107"/>
      <c r="F2" s="107"/>
      <c r="G2" s="107"/>
      <c r="H2" s="107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1583258.6600000001</v>
      </c>
      <c r="D6" s="75">
        <f t="shared" si="0"/>
        <v>3731378</v>
      </c>
      <c r="E6" s="75">
        <f t="shared" si="0"/>
        <v>3731378</v>
      </c>
      <c r="F6" s="75">
        <f t="shared" si="0"/>
        <v>2067090.3</v>
      </c>
      <c r="G6" s="70">
        <f>(F6*100)/C6</f>
        <v>130.55922902704981</v>
      </c>
      <c r="H6" s="70">
        <f>(F6*100)/E6</f>
        <v>55.397504621617003</v>
      </c>
    </row>
    <row r="7" spans="2:8" x14ac:dyDescent="0.25">
      <c r="B7" s="8" t="s">
        <v>191</v>
      </c>
      <c r="C7" s="75">
        <f t="shared" si="0"/>
        <v>1583258.6600000001</v>
      </c>
      <c r="D7" s="75">
        <f t="shared" si="0"/>
        <v>3731378</v>
      </c>
      <c r="E7" s="75">
        <f t="shared" si="0"/>
        <v>3731378</v>
      </c>
      <c r="F7" s="75">
        <f t="shared" si="0"/>
        <v>2067090.3</v>
      </c>
      <c r="G7" s="70">
        <f>(F7*100)/C7</f>
        <v>130.55922902704981</v>
      </c>
      <c r="H7" s="70">
        <f>(F7*100)/E7</f>
        <v>55.397504621617003</v>
      </c>
    </row>
    <row r="8" spans="2:8" x14ac:dyDescent="0.25">
      <c r="B8" s="11" t="s">
        <v>192</v>
      </c>
      <c r="C8" s="73">
        <v>1583258.6600000001</v>
      </c>
      <c r="D8" s="73">
        <v>3731378</v>
      </c>
      <c r="E8" s="73">
        <v>3731378</v>
      </c>
      <c r="F8" s="74">
        <v>2067090.3</v>
      </c>
      <c r="G8" s="70">
        <f>(F8*100)/C8</f>
        <v>130.55922902704981</v>
      </c>
      <c r="H8" s="70">
        <f>(F8*100)/E8</f>
        <v>55.397504621617003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7" t="s">
        <v>4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07" t="s">
        <v>25</v>
      </c>
      <c r="C4" s="107"/>
      <c r="D4" s="107"/>
      <c r="E4" s="107"/>
      <c r="F4" s="107"/>
      <c r="G4" s="107"/>
      <c r="H4" s="107"/>
      <c r="I4" s="107"/>
      <c r="J4" s="107"/>
      <c r="K4" s="107"/>
      <c r="L4" s="107"/>
    </row>
    <row r="5" spans="2:12" ht="15.75" customHeight="1" x14ac:dyDescent="0.25">
      <c r="B5" s="107" t="s">
        <v>18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8" t="s">
        <v>3</v>
      </c>
      <c r="C7" s="119"/>
      <c r="D7" s="119"/>
      <c r="E7" s="119"/>
      <c r="F7" s="120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8">
        <v>1</v>
      </c>
      <c r="C8" s="119"/>
      <c r="D8" s="119"/>
      <c r="E8" s="119"/>
      <c r="F8" s="120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7" t="s">
        <v>19</v>
      </c>
      <c r="C2" s="107"/>
      <c r="D2" s="107"/>
      <c r="E2" s="107"/>
      <c r="F2" s="107"/>
      <c r="G2" s="107"/>
      <c r="H2" s="107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F7945"/>
  <sheetViews>
    <sheetView tabSelected="1" zoomScaleNormal="100" workbookViewId="0">
      <selection activeCell="H19" sqref="H19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193</v>
      </c>
      <c r="C1" s="39"/>
    </row>
    <row r="2" spans="1:6" ht="15" customHeight="1" x14ac:dyDescent="0.2">
      <c r="A2" s="41" t="s">
        <v>34</v>
      </c>
      <c r="B2" s="42" t="s">
        <v>194</v>
      </c>
      <c r="C2" s="39"/>
    </row>
    <row r="3" spans="1:6" s="39" customFormat="1" ht="43.5" customHeight="1" x14ac:dyDescent="0.2">
      <c r="A3" s="43" t="s">
        <v>35</v>
      </c>
      <c r="B3" s="37" t="s">
        <v>195</v>
      </c>
    </row>
    <row r="4" spans="1:6" s="39" customFormat="1" x14ac:dyDescent="0.2">
      <c r="A4" s="43" t="s">
        <v>36</v>
      </c>
      <c r="B4" s="44" t="s">
        <v>196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197</v>
      </c>
      <c r="B7" s="46"/>
      <c r="C7" s="77">
        <f>C11</f>
        <v>3729578</v>
      </c>
      <c r="D7" s="77">
        <f>D11</f>
        <v>3729578</v>
      </c>
      <c r="E7" s="77">
        <f>E11</f>
        <v>2067090.2999999998</v>
      </c>
      <c r="F7" s="77">
        <f>(E7*100)/D7</f>
        <v>55.42424102673278</v>
      </c>
    </row>
    <row r="8" spans="1:6" x14ac:dyDescent="0.2">
      <c r="A8" s="47" t="s">
        <v>74</v>
      </c>
      <c r="B8" s="46"/>
      <c r="C8" s="77">
        <f>C75</f>
        <v>1800</v>
      </c>
      <c r="D8" s="77">
        <f>D75</f>
        <v>1800</v>
      </c>
      <c r="E8" s="77">
        <f>E75</f>
        <v>0</v>
      </c>
      <c r="F8" s="77">
        <f>(E8*100)/D8</f>
        <v>0</v>
      </c>
    </row>
    <row r="9" spans="1:6" s="57" customFormat="1" x14ac:dyDescent="0.2"/>
    <row r="10" spans="1:6" ht="38.25" x14ac:dyDescent="0.2">
      <c r="A10" s="47" t="s">
        <v>198</v>
      </c>
      <c r="B10" s="47" t="s">
        <v>199</v>
      </c>
      <c r="C10" s="47" t="s">
        <v>43</v>
      </c>
      <c r="D10" s="47" t="s">
        <v>200</v>
      </c>
      <c r="E10" s="47" t="s">
        <v>201</v>
      </c>
      <c r="F10" s="47" t="s">
        <v>202</v>
      </c>
    </row>
    <row r="11" spans="1:6" x14ac:dyDescent="0.2">
      <c r="A11" s="48" t="s">
        <v>197</v>
      </c>
      <c r="B11" s="48" t="s">
        <v>203</v>
      </c>
      <c r="C11" s="78">
        <f>C12+C59</f>
        <v>3729578</v>
      </c>
      <c r="D11" s="78">
        <f>D12+D59</f>
        <v>3729578</v>
      </c>
      <c r="E11" s="78">
        <f>E12+E59</f>
        <v>2067090.2999999998</v>
      </c>
      <c r="F11" s="79">
        <f>(E11*100)/D11</f>
        <v>55.42424102673278</v>
      </c>
    </row>
    <row r="12" spans="1:6" x14ac:dyDescent="0.2">
      <c r="A12" s="49" t="s">
        <v>72</v>
      </c>
      <c r="B12" s="50" t="s">
        <v>73</v>
      </c>
      <c r="C12" s="80">
        <f>C13+C22+C53</f>
        <v>3663078</v>
      </c>
      <c r="D12" s="80">
        <f>D13+D22+D53</f>
        <v>3663078</v>
      </c>
      <c r="E12" s="80">
        <f>E13+E22+E53</f>
        <v>2059658.91</v>
      </c>
      <c r="F12" s="81">
        <f>(E12*100)/D12</f>
        <v>56.227547161157915</v>
      </c>
    </row>
    <row r="13" spans="1:6" x14ac:dyDescent="0.2">
      <c r="A13" s="51" t="s">
        <v>74</v>
      </c>
      <c r="B13" s="52" t="s">
        <v>75</v>
      </c>
      <c r="C13" s="82">
        <f>C14+C17+C19</f>
        <v>3010000</v>
      </c>
      <c r="D13" s="82">
        <f>D14+D17+D19</f>
        <v>3010000</v>
      </c>
      <c r="E13" s="82">
        <f>E14+E17+E19</f>
        <v>1675515.94</v>
      </c>
      <c r="F13" s="81">
        <f>(E13*100)/D13</f>
        <v>55.664981395348839</v>
      </c>
    </row>
    <row r="14" spans="1:6" x14ac:dyDescent="0.2">
      <c r="A14" s="53" t="s">
        <v>76</v>
      </c>
      <c r="B14" s="54" t="s">
        <v>77</v>
      </c>
      <c r="C14" s="83">
        <f>C15+C16</f>
        <v>2530915</v>
      </c>
      <c r="D14" s="83">
        <f>D15+D16</f>
        <v>2530915</v>
      </c>
      <c r="E14" s="83">
        <f>E15+E16</f>
        <v>1410458.92</v>
      </c>
      <c r="F14" s="83">
        <f>(E14*100)/D14</f>
        <v>55.729209396601625</v>
      </c>
    </row>
    <row r="15" spans="1:6" x14ac:dyDescent="0.2">
      <c r="A15" s="55" t="s">
        <v>78</v>
      </c>
      <c r="B15" s="56" t="s">
        <v>79</v>
      </c>
      <c r="C15" s="84">
        <v>2484600</v>
      </c>
      <c r="D15" s="84">
        <v>2484600</v>
      </c>
      <c r="E15" s="84">
        <v>1380518.74</v>
      </c>
      <c r="F15" s="84"/>
    </row>
    <row r="16" spans="1:6" x14ac:dyDescent="0.2">
      <c r="A16" s="55" t="s">
        <v>80</v>
      </c>
      <c r="B16" s="56" t="s">
        <v>81</v>
      </c>
      <c r="C16" s="84">
        <v>46315</v>
      </c>
      <c r="D16" s="84">
        <v>46315</v>
      </c>
      <c r="E16" s="84">
        <v>29940.18</v>
      </c>
      <c r="F16" s="84"/>
    </row>
    <row r="17" spans="1:6" x14ac:dyDescent="0.2">
      <c r="A17" s="53" t="s">
        <v>82</v>
      </c>
      <c r="B17" s="54" t="s">
        <v>83</v>
      </c>
      <c r="C17" s="83">
        <f>C18</f>
        <v>60000</v>
      </c>
      <c r="D17" s="83">
        <f>D18</f>
        <v>60000</v>
      </c>
      <c r="E17" s="83">
        <f>E18</f>
        <v>43412.94</v>
      </c>
      <c r="F17" s="83">
        <f>(E17*100)/D17</f>
        <v>72.354900000000001</v>
      </c>
    </row>
    <row r="18" spans="1:6" x14ac:dyDescent="0.2">
      <c r="A18" s="55" t="s">
        <v>84</v>
      </c>
      <c r="B18" s="56" t="s">
        <v>83</v>
      </c>
      <c r="C18" s="84">
        <v>60000</v>
      </c>
      <c r="D18" s="84">
        <v>60000</v>
      </c>
      <c r="E18" s="84">
        <v>43412.94</v>
      </c>
      <c r="F18" s="84"/>
    </row>
    <row r="19" spans="1:6" x14ac:dyDescent="0.2">
      <c r="A19" s="53" t="s">
        <v>85</v>
      </c>
      <c r="B19" s="54" t="s">
        <v>86</v>
      </c>
      <c r="C19" s="83">
        <f>C20+C21</f>
        <v>419085</v>
      </c>
      <c r="D19" s="83">
        <f>D20+D21</f>
        <v>419085</v>
      </c>
      <c r="E19" s="83">
        <f>E20+E21</f>
        <v>221644.08</v>
      </c>
      <c r="F19" s="83">
        <f>(E19*100)/D19</f>
        <v>52.88761945667347</v>
      </c>
    </row>
    <row r="20" spans="1:6" x14ac:dyDescent="0.2">
      <c r="A20" s="55" t="s">
        <v>87</v>
      </c>
      <c r="B20" s="56" t="s">
        <v>88</v>
      </c>
      <c r="C20" s="84">
        <v>15000</v>
      </c>
      <c r="D20" s="84">
        <v>15000</v>
      </c>
      <c r="E20" s="84">
        <v>0</v>
      </c>
      <c r="F20" s="84"/>
    </row>
    <row r="21" spans="1:6" x14ac:dyDescent="0.2">
      <c r="A21" s="55" t="s">
        <v>89</v>
      </c>
      <c r="B21" s="56" t="s">
        <v>90</v>
      </c>
      <c r="C21" s="84">
        <v>404085</v>
      </c>
      <c r="D21" s="84">
        <v>404085</v>
      </c>
      <c r="E21" s="84">
        <v>221644.08</v>
      </c>
      <c r="F21" s="84"/>
    </row>
    <row r="22" spans="1:6" x14ac:dyDescent="0.2">
      <c r="A22" s="51" t="s">
        <v>91</v>
      </c>
      <c r="B22" s="52" t="s">
        <v>92</v>
      </c>
      <c r="C22" s="82">
        <f>C23+C28+C34+C44+C46</f>
        <v>644678</v>
      </c>
      <c r="D22" s="82">
        <f>D23+D28+D34+D44+D46</f>
        <v>644678</v>
      </c>
      <c r="E22" s="82">
        <f>E23+E28+E34+E44+E46</f>
        <v>383252.63</v>
      </c>
      <c r="F22" s="81">
        <f>(E22*100)/D22</f>
        <v>59.448690664176532</v>
      </c>
    </row>
    <row r="23" spans="1:6" x14ac:dyDescent="0.2">
      <c r="A23" s="53" t="s">
        <v>93</v>
      </c>
      <c r="B23" s="54" t="s">
        <v>94</v>
      </c>
      <c r="C23" s="83">
        <f>C24+C25+C26+C27</f>
        <v>66178</v>
      </c>
      <c r="D23" s="83">
        <f>D24+D25+D26+D27</f>
        <v>66178</v>
      </c>
      <c r="E23" s="83">
        <f>E24+E25+E26+E27</f>
        <v>43056.94</v>
      </c>
      <c r="F23" s="83">
        <f>(E23*100)/D23</f>
        <v>65.062316782012147</v>
      </c>
    </row>
    <row r="24" spans="1:6" x14ac:dyDescent="0.2">
      <c r="A24" s="55" t="s">
        <v>95</v>
      </c>
      <c r="B24" s="56" t="s">
        <v>96</v>
      </c>
      <c r="C24" s="84">
        <v>8678</v>
      </c>
      <c r="D24" s="84">
        <v>8678</v>
      </c>
      <c r="E24" s="84">
        <v>4578.3999999999996</v>
      </c>
      <c r="F24" s="84"/>
    </row>
    <row r="25" spans="1:6" ht="25.5" x14ac:dyDescent="0.2">
      <c r="A25" s="55" t="s">
        <v>97</v>
      </c>
      <c r="B25" s="56" t="s">
        <v>98</v>
      </c>
      <c r="C25" s="84">
        <v>55000</v>
      </c>
      <c r="D25" s="84">
        <v>55000</v>
      </c>
      <c r="E25" s="84">
        <v>38020.620000000003</v>
      </c>
      <c r="F25" s="84"/>
    </row>
    <row r="26" spans="1:6" x14ac:dyDescent="0.2">
      <c r="A26" s="55" t="s">
        <v>99</v>
      </c>
      <c r="B26" s="56" t="s">
        <v>100</v>
      </c>
      <c r="C26" s="84">
        <v>2000</v>
      </c>
      <c r="D26" s="84">
        <v>2000</v>
      </c>
      <c r="E26" s="84">
        <v>160</v>
      </c>
      <c r="F26" s="84"/>
    </row>
    <row r="27" spans="1:6" x14ac:dyDescent="0.2">
      <c r="A27" s="55" t="s">
        <v>101</v>
      </c>
      <c r="B27" s="56" t="s">
        <v>102</v>
      </c>
      <c r="C27" s="84">
        <v>500</v>
      </c>
      <c r="D27" s="84">
        <v>500</v>
      </c>
      <c r="E27" s="84">
        <v>297.92</v>
      </c>
      <c r="F27" s="84"/>
    </row>
    <row r="28" spans="1:6" x14ac:dyDescent="0.2">
      <c r="A28" s="53" t="s">
        <v>103</v>
      </c>
      <c r="B28" s="54" t="s">
        <v>104</v>
      </c>
      <c r="C28" s="83">
        <f>C29+C30+C31+C32+C33</f>
        <v>64500</v>
      </c>
      <c r="D28" s="83">
        <f>D29+D30+D31+D32+D33</f>
        <v>64500</v>
      </c>
      <c r="E28" s="83">
        <f>E29+E30+E31+E32+E33</f>
        <v>26893.99</v>
      </c>
      <c r="F28" s="83">
        <f>(E28*100)/D28</f>
        <v>41.696108527131784</v>
      </c>
    </row>
    <row r="29" spans="1:6" x14ac:dyDescent="0.2">
      <c r="A29" s="55" t="s">
        <v>105</v>
      </c>
      <c r="B29" s="56" t="s">
        <v>106</v>
      </c>
      <c r="C29" s="84">
        <v>30000</v>
      </c>
      <c r="D29" s="84">
        <v>30000</v>
      </c>
      <c r="E29" s="84">
        <v>13860.9</v>
      </c>
      <c r="F29" s="84"/>
    </row>
    <row r="30" spans="1:6" x14ac:dyDescent="0.2">
      <c r="A30" s="55" t="s">
        <v>107</v>
      </c>
      <c r="B30" s="56" t="s">
        <v>108</v>
      </c>
      <c r="C30" s="84">
        <v>25000</v>
      </c>
      <c r="D30" s="84">
        <v>25000</v>
      </c>
      <c r="E30" s="84">
        <v>11579.81</v>
      </c>
      <c r="F30" s="84"/>
    </row>
    <row r="31" spans="1:6" x14ac:dyDescent="0.2">
      <c r="A31" s="55" t="s">
        <v>109</v>
      </c>
      <c r="B31" s="56" t="s">
        <v>110</v>
      </c>
      <c r="C31" s="84">
        <v>4500</v>
      </c>
      <c r="D31" s="84">
        <v>4500</v>
      </c>
      <c r="E31" s="84">
        <v>1183.33</v>
      </c>
      <c r="F31" s="84"/>
    </row>
    <row r="32" spans="1:6" x14ac:dyDescent="0.2">
      <c r="A32" s="55" t="s">
        <v>111</v>
      </c>
      <c r="B32" s="56" t="s">
        <v>112</v>
      </c>
      <c r="C32" s="84">
        <v>4500</v>
      </c>
      <c r="D32" s="84">
        <v>4500</v>
      </c>
      <c r="E32" s="84">
        <v>269.95</v>
      </c>
      <c r="F32" s="84"/>
    </row>
    <row r="33" spans="1:6" x14ac:dyDescent="0.2">
      <c r="A33" s="55" t="s">
        <v>113</v>
      </c>
      <c r="B33" s="56" t="s">
        <v>114</v>
      </c>
      <c r="C33" s="84">
        <v>500</v>
      </c>
      <c r="D33" s="84">
        <v>500</v>
      </c>
      <c r="E33" s="84">
        <v>0</v>
      </c>
      <c r="F33" s="84"/>
    </row>
    <row r="34" spans="1:6" x14ac:dyDescent="0.2">
      <c r="A34" s="53" t="s">
        <v>115</v>
      </c>
      <c r="B34" s="54" t="s">
        <v>116</v>
      </c>
      <c r="C34" s="83">
        <f>C35+C36+C37+C38+C39+C40+C41+C42+C43</f>
        <v>499500</v>
      </c>
      <c r="D34" s="83">
        <f>D35+D36+D37+D38+D39+D40+D41+D42+D43</f>
        <v>499500</v>
      </c>
      <c r="E34" s="83">
        <f>E35+E36+E37+E38+E39+E40+E41+E42+E43</f>
        <v>310588.51</v>
      </c>
      <c r="F34" s="83">
        <f>(E34*100)/D34</f>
        <v>62.179881881881883</v>
      </c>
    </row>
    <row r="35" spans="1:6" x14ac:dyDescent="0.2">
      <c r="A35" s="55" t="s">
        <v>117</v>
      </c>
      <c r="B35" s="56" t="s">
        <v>118</v>
      </c>
      <c r="C35" s="84">
        <v>27000</v>
      </c>
      <c r="D35" s="84">
        <v>27000</v>
      </c>
      <c r="E35" s="84">
        <v>15926.92</v>
      </c>
      <c r="F35" s="84"/>
    </row>
    <row r="36" spans="1:6" x14ac:dyDescent="0.2">
      <c r="A36" s="55" t="s">
        <v>119</v>
      </c>
      <c r="B36" s="56" t="s">
        <v>120</v>
      </c>
      <c r="C36" s="84">
        <v>10500</v>
      </c>
      <c r="D36" s="84">
        <v>10500</v>
      </c>
      <c r="E36" s="84">
        <v>5289.82</v>
      </c>
      <c r="F36" s="84"/>
    </row>
    <row r="37" spans="1:6" x14ac:dyDescent="0.2">
      <c r="A37" s="55" t="s">
        <v>121</v>
      </c>
      <c r="B37" s="56" t="s">
        <v>122</v>
      </c>
      <c r="C37" s="84">
        <v>8500</v>
      </c>
      <c r="D37" s="84">
        <v>8500</v>
      </c>
      <c r="E37" s="84">
        <v>4060</v>
      </c>
      <c r="F37" s="84"/>
    </row>
    <row r="38" spans="1:6" x14ac:dyDescent="0.2">
      <c r="A38" s="55" t="s">
        <v>123</v>
      </c>
      <c r="B38" s="56" t="s">
        <v>124</v>
      </c>
      <c r="C38" s="84">
        <v>210000</v>
      </c>
      <c r="D38" s="84">
        <v>210000</v>
      </c>
      <c r="E38" s="84">
        <v>104685.98</v>
      </c>
      <c r="F38" s="84"/>
    </row>
    <row r="39" spans="1:6" x14ac:dyDescent="0.2">
      <c r="A39" s="55" t="s">
        <v>125</v>
      </c>
      <c r="B39" s="56" t="s">
        <v>126</v>
      </c>
      <c r="C39" s="84">
        <v>17000</v>
      </c>
      <c r="D39" s="84">
        <v>17000</v>
      </c>
      <c r="E39" s="84">
        <v>3603.85</v>
      </c>
      <c r="F39" s="84"/>
    </row>
    <row r="40" spans="1:6" x14ac:dyDescent="0.2">
      <c r="A40" s="55" t="s">
        <v>127</v>
      </c>
      <c r="B40" s="56" t="s">
        <v>128</v>
      </c>
      <c r="C40" s="84">
        <v>4000</v>
      </c>
      <c r="D40" s="84">
        <v>4000</v>
      </c>
      <c r="E40" s="84">
        <v>498.06</v>
      </c>
      <c r="F40" s="84"/>
    </row>
    <row r="41" spans="1:6" x14ac:dyDescent="0.2">
      <c r="A41" s="55" t="s">
        <v>129</v>
      </c>
      <c r="B41" s="56" t="s">
        <v>130</v>
      </c>
      <c r="C41" s="84">
        <v>219000</v>
      </c>
      <c r="D41" s="84">
        <v>219000</v>
      </c>
      <c r="E41" s="84">
        <v>176415.1</v>
      </c>
      <c r="F41" s="84"/>
    </row>
    <row r="42" spans="1:6" x14ac:dyDescent="0.2">
      <c r="A42" s="55" t="s">
        <v>131</v>
      </c>
      <c r="B42" s="56" t="s">
        <v>132</v>
      </c>
      <c r="C42" s="84">
        <v>500</v>
      </c>
      <c r="D42" s="84">
        <v>500</v>
      </c>
      <c r="E42" s="84">
        <v>66.78</v>
      </c>
      <c r="F42" s="84"/>
    </row>
    <row r="43" spans="1:6" x14ac:dyDescent="0.2">
      <c r="A43" s="55" t="s">
        <v>133</v>
      </c>
      <c r="B43" s="56" t="s">
        <v>134</v>
      </c>
      <c r="C43" s="84">
        <v>3000</v>
      </c>
      <c r="D43" s="84">
        <v>3000</v>
      </c>
      <c r="E43" s="84">
        <v>42</v>
      </c>
      <c r="F43" s="84"/>
    </row>
    <row r="44" spans="1:6" x14ac:dyDescent="0.2">
      <c r="A44" s="53" t="s">
        <v>135</v>
      </c>
      <c r="B44" s="54" t="s">
        <v>136</v>
      </c>
      <c r="C44" s="83">
        <f>C45</f>
        <v>2000</v>
      </c>
      <c r="D44" s="83">
        <f>D45</f>
        <v>2000</v>
      </c>
      <c r="E44" s="83">
        <f>E45</f>
        <v>346.6</v>
      </c>
      <c r="F44" s="83">
        <f>(E44*100)/D44</f>
        <v>17.329999999999998</v>
      </c>
    </row>
    <row r="45" spans="1:6" ht="25.5" x14ac:dyDescent="0.2">
      <c r="A45" s="55" t="s">
        <v>137</v>
      </c>
      <c r="B45" s="56" t="s">
        <v>138</v>
      </c>
      <c r="C45" s="84">
        <v>2000</v>
      </c>
      <c r="D45" s="84">
        <v>2000</v>
      </c>
      <c r="E45" s="84">
        <v>346.6</v>
      </c>
      <c r="F45" s="84"/>
    </row>
    <row r="46" spans="1:6" x14ac:dyDescent="0.2">
      <c r="A46" s="53" t="s">
        <v>139</v>
      </c>
      <c r="B46" s="54" t="s">
        <v>140</v>
      </c>
      <c r="C46" s="83">
        <f>C47+C48+C49+C50+C51+C52</f>
        <v>12500</v>
      </c>
      <c r="D46" s="83">
        <f>D47+D48+D49+D50+D51+D52</f>
        <v>12500</v>
      </c>
      <c r="E46" s="83">
        <f>E47+E48+E49+E50+E51+E52</f>
        <v>2366.59</v>
      </c>
      <c r="F46" s="83">
        <f>(E46*100)/D46</f>
        <v>18.93272</v>
      </c>
    </row>
    <row r="47" spans="1:6" x14ac:dyDescent="0.2">
      <c r="A47" s="55" t="s">
        <v>141</v>
      </c>
      <c r="B47" s="56" t="s">
        <v>142</v>
      </c>
      <c r="C47" s="84">
        <v>2000</v>
      </c>
      <c r="D47" s="84">
        <v>2000</v>
      </c>
      <c r="E47" s="84">
        <v>0</v>
      </c>
      <c r="F47" s="84"/>
    </row>
    <row r="48" spans="1:6" x14ac:dyDescent="0.2">
      <c r="A48" s="55" t="s">
        <v>143</v>
      </c>
      <c r="B48" s="56" t="s">
        <v>144</v>
      </c>
      <c r="C48" s="84">
        <v>1500</v>
      </c>
      <c r="D48" s="84">
        <v>1500</v>
      </c>
      <c r="E48" s="84">
        <v>301.97000000000003</v>
      </c>
      <c r="F48" s="84"/>
    </row>
    <row r="49" spans="1:6" x14ac:dyDescent="0.2">
      <c r="A49" s="55" t="s">
        <v>145</v>
      </c>
      <c r="B49" s="56" t="s">
        <v>146</v>
      </c>
      <c r="C49" s="84">
        <v>100</v>
      </c>
      <c r="D49" s="84">
        <v>100</v>
      </c>
      <c r="E49" s="84">
        <v>0</v>
      </c>
      <c r="F49" s="84"/>
    </row>
    <row r="50" spans="1:6" x14ac:dyDescent="0.2">
      <c r="A50" s="55" t="s">
        <v>147</v>
      </c>
      <c r="B50" s="56" t="s">
        <v>148</v>
      </c>
      <c r="C50" s="84">
        <v>400</v>
      </c>
      <c r="D50" s="84">
        <v>400</v>
      </c>
      <c r="E50" s="84">
        <v>991.84</v>
      </c>
      <c r="F50" s="84"/>
    </row>
    <row r="51" spans="1:6" x14ac:dyDescent="0.2">
      <c r="A51" s="55" t="s">
        <v>149</v>
      </c>
      <c r="B51" s="56" t="s">
        <v>150</v>
      </c>
      <c r="C51" s="84">
        <v>5000</v>
      </c>
      <c r="D51" s="84">
        <v>5000</v>
      </c>
      <c r="E51" s="84">
        <v>456.23</v>
      </c>
      <c r="F51" s="84"/>
    </row>
    <row r="52" spans="1:6" x14ac:dyDescent="0.2">
      <c r="A52" s="55" t="s">
        <v>151</v>
      </c>
      <c r="B52" s="56" t="s">
        <v>140</v>
      </c>
      <c r="C52" s="84">
        <v>3500</v>
      </c>
      <c r="D52" s="84">
        <v>3500</v>
      </c>
      <c r="E52" s="84">
        <v>616.54999999999995</v>
      </c>
      <c r="F52" s="84"/>
    </row>
    <row r="53" spans="1:6" x14ac:dyDescent="0.2">
      <c r="A53" s="51" t="s">
        <v>152</v>
      </c>
      <c r="B53" s="52" t="s">
        <v>153</v>
      </c>
      <c r="C53" s="82">
        <f>C54+C56</f>
        <v>8400</v>
      </c>
      <c r="D53" s="82">
        <f>D54+D56</f>
        <v>8400</v>
      </c>
      <c r="E53" s="82">
        <f>E54+E56</f>
        <v>890.34</v>
      </c>
      <c r="F53" s="81">
        <f>(E53*100)/D53</f>
        <v>10.599285714285715</v>
      </c>
    </row>
    <row r="54" spans="1:6" x14ac:dyDescent="0.2">
      <c r="A54" s="53" t="s">
        <v>154</v>
      </c>
      <c r="B54" s="54" t="s">
        <v>155</v>
      </c>
      <c r="C54" s="83">
        <f>C55</f>
        <v>2600</v>
      </c>
      <c r="D54" s="83">
        <f>D55</f>
        <v>2600</v>
      </c>
      <c r="E54" s="83">
        <f>E55</f>
        <v>583.20000000000005</v>
      </c>
      <c r="F54" s="83">
        <f>(E54*100)/D54</f>
        <v>22.430769230769229</v>
      </c>
    </row>
    <row r="55" spans="1:6" ht="25.5" x14ac:dyDescent="0.2">
      <c r="A55" s="55" t="s">
        <v>156</v>
      </c>
      <c r="B55" s="56" t="s">
        <v>157</v>
      </c>
      <c r="C55" s="84">
        <v>2600</v>
      </c>
      <c r="D55" s="84">
        <v>2600</v>
      </c>
      <c r="E55" s="84">
        <v>583.20000000000005</v>
      </c>
      <c r="F55" s="84"/>
    </row>
    <row r="56" spans="1:6" x14ac:dyDescent="0.2">
      <c r="A56" s="53" t="s">
        <v>158</v>
      </c>
      <c r="B56" s="54" t="s">
        <v>159</v>
      </c>
      <c r="C56" s="83">
        <f>C57+C58</f>
        <v>5800</v>
      </c>
      <c r="D56" s="83">
        <f>D57+D58</f>
        <v>5800</v>
      </c>
      <c r="E56" s="83">
        <f>E57+E58</f>
        <v>307.14</v>
      </c>
      <c r="F56" s="83">
        <f>(E56*100)/D56</f>
        <v>5.2955172413793106</v>
      </c>
    </row>
    <row r="57" spans="1:6" x14ac:dyDescent="0.2">
      <c r="A57" s="55" t="s">
        <v>160</v>
      </c>
      <c r="B57" s="56" t="s">
        <v>161</v>
      </c>
      <c r="C57" s="84">
        <v>800</v>
      </c>
      <c r="D57" s="84">
        <v>800</v>
      </c>
      <c r="E57" s="84">
        <v>307.14</v>
      </c>
      <c r="F57" s="84"/>
    </row>
    <row r="58" spans="1:6" x14ac:dyDescent="0.2">
      <c r="A58" s="55" t="s">
        <v>162</v>
      </c>
      <c r="B58" s="56" t="s">
        <v>163</v>
      </c>
      <c r="C58" s="84">
        <v>5000</v>
      </c>
      <c r="D58" s="84">
        <v>5000</v>
      </c>
      <c r="E58" s="84">
        <v>0</v>
      </c>
      <c r="F58" s="84"/>
    </row>
    <row r="59" spans="1:6" x14ac:dyDescent="0.2">
      <c r="A59" s="49" t="s">
        <v>164</v>
      </c>
      <c r="B59" s="50" t="s">
        <v>165</v>
      </c>
      <c r="C59" s="80">
        <f>C60+C67</f>
        <v>66500</v>
      </c>
      <c r="D59" s="80">
        <f>D60+D67</f>
        <v>66500</v>
      </c>
      <c r="E59" s="80">
        <f>E60+E67</f>
        <v>7431.39</v>
      </c>
      <c r="F59" s="81">
        <f>(E59*100)/D59</f>
        <v>11.175022556390978</v>
      </c>
    </row>
    <row r="60" spans="1:6" x14ac:dyDescent="0.2">
      <c r="A60" s="51" t="s">
        <v>166</v>
      </c>
      <c r="B60" s="52" t="s">
        <v>167</v>
      </c>
      <c r="C60" s="82">
        <f>C61+C65</f>
        <v>26500</v>
      </c>
      <c r="D60" s="82">
        <f>D61+D65</f>
        <v>26500</v>
      </c>
      <c r="E60" s="82">
        <f>E61+E65</f>
        <v>7431.39</v>
      </c>
      <c r="F60" s="81">
        <f>(E60*100)/D60</f>
        <v>28.042981132075472</v>
      </c>
    </row>
    <row r="61" spans="1:6" x14ac:dyDescent="0.2">
      <c r="A61" s="53" t="s">
        <v>168</v>
      </c>
      <c r="B61" s="54" t="s">
        <v>169</v>
      </c>
      <c r="C61" s="83">
        <f>C62+C63+C64</f>
        <v>8500</v>
      </c>
      <c r="D61" s="83">
        <f>D62+D63+D64</f>
        <v>8500</v>
      </c>
      <c r="E61" s="83">
        <f>E62+E63+E64</f>
        <v>1043.42</v>
      </c>
      <c r="F61" s="83">
        <f>(E61*100)/D61</f>
        <v>12.275529411764706</v>
      </c>
    </row>
    <row r="62" spans="1:6" x14ac:dyDescent="0.2">
      <c r="A62" s="55" t="s">
        <v>170</v>
      </c>
      <c r="B62" s="56" t="s">
        <v>171</v>
      </c>
      <c r="C62" s="84">
        <v>4000</v>
      </c>
      <c r="D62" s="84">
        <v>4000</v>
      </c>
      <c r="E62" s="84">
        <v>0</v>
      </c>
      <c r="F62" s="84"/>
    </row>
    <row r="63" spans="1:6" x14ac:dyDescent="0.2">
      <c r="A63" s="55" t="s">
        <v>172</v>
      </c>
      <c r="B63" s="56" t="s">
        <v>173</v>
      </c>
      <c r="C63" s="84">
        <v>2250</v>
      </c>
      <c r="D63" s="84">
        <v>2250</v>
      </c>
      <c r="E63" s="84">
        <v>1043.42</v>
      </c>
      <c r="F63" s="84"/>
    </row>
    <row r="64" spans="1:6" x14ac:dyDescent="0.2">
      <c r="A64" s="55" t="s">
        <v>174</v>
      </c>
      <c r="B64" s="56" t="s">
        <v>175</v>
      </c>
      <c r="C64" s="84">
        <v>2250</v>
      </c>
      <c r="D64" s="84">
        <v>2250</v>
      </c>
      <c r="E64" s="84">
        <v>0</v>
      </c>
      <c r="F64" s="84"/>
    </row>
    <row r="65" spans="1:6" x14ac:dyDescent="0.2">
      <c r="A65" s="53" t="s">
        <v>176</v>
      </c>
      <c r="B65" s="54" t="s">
        <v>177</v>
      </c>
      <c r="C65" s="83">
        <f>C66</f>
        <v>18000</v>
      </c>
      <c r="D65" s="83">
        <f>D66</f>
        <v>18000</v>
      </c>
      <c r="E65" s="83">
        <f>E66</f>
        <v>6387.97</v>
      </c>
      <c r="F65" s="83">
        <f>(E65*100)/D65</f>
        <v>35.488722222222222</v>
      </c>
    </row>
    <row r="66" spans="1:6" x14ac:dyDescent="0.2">
      <c r="A66" s="55" t="s">
        <v>178</v>
      </c>
      <c r="B66" s="56" t="s">
        <v>179</v>
      </c>
      <c r="C66" s="84">
        <v>18000</v>
      </c>
      <c r="D66" s="84">
        <v>18000</v>
      </c>
      <c r="E66" s="84">
        <v>6387.97</v>
      </c>
      <c r="F66" s="84"/>
    </row>
    <row r="67" spans="1:6" x14ac:dyDescent="0.2">
      <c r="A67" s="51" t="s">
        <v>180</v>
      </c>
      <c r="B67" s="52" t="s">
        <v>181</v>
      </c>
      <c r="C67" s="82">
        <f t="shared" ref="C67:E68" si="0">C68</f>
        <v>40000</v>
      </c>
      <c r="D67" s="82">
        <f t="shared" si="0"/>
        <v>40000</v>
      </c>
      <c r="E67" s="82">
        <f t="shared" si="0"/>
        <v>0</v>
      </c>
      <c r="F67" s="81">
        <f>(E67*100)/D67</f>
        <v>0</v>
      </c>
    </row>
    <row r="68" spans="1:6" ht="25.5" x14ac:dyDescent="0.2">
      <c r="A68" s="53" t="s">
        <v>182</v>
      </c>
      <c r="B68" s="54" t="s">
        <v>183</v>
      </c>
      <c r="C68" s="83">
        <f t="shared" si="0"/>
        <v>40000</v>
      </c>
      <c r="D68" s="83">
        <f t="shared" si="0"/>
        <v>40000</v>
      </c>
      <c r="E68" s="83">
        <f t="shared" si="0"/>
        <v>0</v>
      </c>
      <c r="F68" s="83">
        <f>(E68*100)/D68</f>
        <v>0</v>
      </c>
    </row>
    <row r="69" spans="1:6" x14ac:dyDescent="0.2">
      <c r="A69" s="55" t="s">
        <v>184</v>
      </c>
      <c r="B69" s="56" t="s">
        <v>183</v>
      </c>
      <c r="C69" s="84">
        <v>40000</v>
      </c>
      <c r="D69" s="84">
        <v>40000</v>
      </c>
      <c r="E69" s="84">
        <v>0</v>
      </c>
      <c r="F69" s="84"/>
    </row>
    <row r="70" spans="1:6" x14ac:dyDescent="0.2">
      <c r="A70" s="49" t="s">
        <v>50</v>
      </c>
      <c r="B70" s="50" t="s">
        <v>51</v>
      </c>
      <c r="C70" s="80">
        <f t="shared" ref="C70:E71" si="1">C71</f>
        <v>3729578</v>
      </c>
      <c r="D70" s="80">
        <f t="shared" si="1"/>
        <v>3729578</v>
      </c>
      <c r="E70" s="80">
        <f t="shared" si="1"/>
        <v>2067090.2999999998</v>
      </c>
      <c r="F70" s="81">
        <f>(E70*100)/D70</f>
        <v>55.42424102673278</v>
      </c>
    </row>
    <row r="71" spans="1:6" x14ac:dyDescent="0.2">
      <c r="A71" s="51" t="s">
        <v>64</v>
      </c>
      <c r="B71" s="52" t="s">
        <v>65</v>
      </c>
      <c r="C71" s="82">
        <f t="shared" si="1"/>
        <v>3729578</v>
      </c>
      <c r="D71" s="82">
        <f t="shared" si="1"/>
        <v>3729578</v>
      </c>
      <c r="E71" s="82">
        <f t="shared" si="1"/>
        <v>2067090.2999999998</v>
      </c>
      <c r="F71" s="81">
        <f>(E71*100)/D71</f>
        <v>55.42424102673278</v>
      </c>
    </row>
    <row r="72" spans="1:6" ht="25.5" x14ac:dyDescent="0.2">
      <c r="A72" s="53" t="s">
        <v>66</v>
      </c>
      <c r="B72" s="54" t="s">
        <v>67</v>
      </c>
      <c r="C72" s="83">
        <f>C73+C74</f>
        <v>3729578</v>
      </c>
      <c r="D72" s="83">
        <f>D73+D74</f>
        <v>3729578</v>
      </c>
      <c r="E72" s="83">
        <f>E73+E74</f>
        <v>2067090.2999999998</v>
      </c>
      <c r="F72" s="83">
        <f>(E72*100)/D72</f>
        <v>55.42424102673278</v>
      </c>
    </row>
    <row r="73" spans="1:6" x14ac:dyDescent="0.2">
      <c r="A73" s="55" t="s">
        <v>68</v>
      </c>
      <c r="B73" s="56" t="s">
        <v>69</v>
      </c>
      <c r="C73" s="84">
        <v>3663078</v>
      </c>
      <c r="D73" s="84">
        <v>3663078</v>
      </c>
      <c r="E73" s="84">
        <v>2059658.91</v>
      </c>
      <c r="F73" s="84"/>
    </row>
    <row r="74" spans="1:6" ht="25.5" x14ac:dyDescent="0.2">
      <c r="A74" s="55" t="s">
        <v>70</v>
      </c>
      <c r="B74" s="56" t="s">
        <v>71</v>
      </c>
      <c r="C74" s="84">
        <v>66500</v>
      </c>
      <c r="D74" s="84">
        <v>66500</v>
      </c>
      <c r="E74" s="84">
        <v>7431.39</v>
      </c>
      <c r="F74" s="84"/>
    </row>
    <row r="75" spans="1:6" x14ac:dyDescent="0.2">
      <c r="A75" s="48" t="s">
        <v>74</v>
      </c>
      <c r="B75" s="48" t="s">
        <v>204</v>
      </c>
      <c r="C75" s="78">
        <f>C76+C82</f>
        <v>1800</v>
      </c>
      <c r="D75" s="78">
        <f>D76+D82</f>
        <v>1800</v>
      </c>
      <c r="E75" s="78">
        <f>E76+E82</f>
        <v>0</v>
      </c>
      <c r="F75" s="79">
        <f>(E75*100)/D75</f>
        <v>0</v>
      </c>
    </row>
    <row r="76" spans="1:6" x14ac:dyDescent="0.2">
      <c r="A76" s="49" t="s">
        <v>72</v>
      </c>
      <c r="B76" s="50" t="s">
        <v>73</v>
      </c>
      <c r="C76" s="80">
        <f>C77</f>
        <v>1200</v>
      </c>
      <c r="D76" s="80">
        <f>D77</f>
        <v>1200</v>
      </c>
      <c r="E76" s="80">
        <f>E77</f>
        <v>0</v>
      </c>
      <c r="F76" s="81">
        <f>(E76*100)/D76</f>
        <v>0</v>
      </c>
    </row>
    <row r="77" spans="1:6" x14ac:dyDescent="0.2">
      <c r="A77" s="51" t="s">
        <v>91</v>
      </c>
      <c r="B77" s="52" t="s">
        <v>92</v>
      </c>
      <c r="C77" s="82">
        <f>C78+C80</f>
        <v>1200</v>
      </c>
      <c r="D77" s="82">
        <f>D78+D80</f>
        <v>1200</v>
      </c>
      <c r="E77" s="82">
        <f>E78+E80</f>
        <v>0</v>
      </c>
      <c r="F77" s="81">
        <f>(E77*100)/D77</f>
        <v>0</v>
      </c>
    </row>
    <row r="78" spans="1:6" x14ac:dyDescent="0.2">
      <c r="A78" s="53" t="s">
        <v>103</v>
      </c>
      <c r="B78" s="54" t="s">
        <v>104</v>
      </c>
      <c r="C78" s="83">
        <f>C79</f>
        <v>600</v>
      </c>
      <c r="D78" s="83">
        <f>D79</f>
        <v>600</v>
      </c>
      <c r="E78" s="83">
        <f>E79</f>
        <v>0</v>
      </c>
      <c r="F78" s="83">
        <f>(E78*100)/D78</f>
        <v>0</v>
      </c>
    </row>
    <row r="79" spans="1:6" x14ac:dyDescent="0.2">
      <c r="A79" s="55" t="s">
        <v>105</v>
      </c>
      <c r="B79" s="56" t="s">
        <v>106</v>
      </c>
      <c r="C79" s="84">
        <v>600</v>
      </c>
      <c r="D79" s="84">
        <v>600</v>
      </c>
      <c r="E79" s="84">
        <v>0</v>
      </c>
      <c r="F79" s="84"/>
    </row>
    <row r="80" spans="1:6" x14ac:dyDescent="0.2">
      <c r="A80" s="53" t="s">
        <v>115</v>
      </c>
      <c r="B80" s="54" t="s">
        <v>116</v>
      </c>
      <c r="C80" s="83">
        <f>C81</f>
        <v>600</v>
      </c>
      <c r="D80" s="83">
        <f>D81</f>
        <v>600</v>
      </c>
      <c r="E80" s="83">
        <f>E81</f>
        <v>0</v>
      </c>
      <c r="F80" s="83">
        <f>(E80*100)/D80</f>
        <v>0</v>
      </c>
    </row>
    <row r="81" spans="1:6" x14ac:dyDescent="0.2">
      <c r="A81" s="55" t="s">
        <v>119</v>
      </c>
      <c r="B81" s="56" t="s">
        <v>120</v>
      </c>
      <c r="C81" s="84">
        <v>600</v>
      </c>
      <c r="D81" s="84">
        <v>600</v>
      </c>
      <c r="E81" s="84">
        <v>0</v>
      </c>
      <c r="F81" s="84"/>
    </row>
    <row r="82" spans="1:6" x14ac:dyDescent="0.2">
      <c r="A82" s="49" t="s">
        <v>164</v>
      </c>
      <c r="B82" s="50" t="s">
        <v>165</v>
      </c>
      <c r="C82" s="80">
        <f t="shared" ref="C82:E84" si="2">C83</f>
        <v>600</v>
      </c>
      <c r="D82" s="80">
        <f t="shared" si="2"/>
        <v>600</v>
      </c>
      <c r="E82" s="80">
        <f t="shared" si="2"/>
        <v>0</v>
      </c>
      <c r="F82" s="81">
        <f>(E82*100)/D82</f>
        <v>0</v>
      </c>
    </row>
    <row r="83" spans="1:6" x14ac:dyDescent="0.2">
      <c r="A83" s="51" t="s">
        <v>166</v>
      </c>
      <c r="B83" s="52" t="s">
        <v>167</v>
      </c>
      <c r="C83" s="82">
        <f t="shared" si="2"/>
        <v>600</v>
      </c>
      <c r="D83" s="82">
        <f t="shared" si="2"/>
        <v>600</v>
      </c>
      <c r="E83" s="82">
        <f t="shared" si="2"/>
        <v>0</v>
      </c>
      <c r="F83" s="81">
        <f>(E83*100)/D83</f>
        <v>0</v>
      </c>
    </row>
    <row r="84" spans="1:6" x14ac:dyDescent="0.2">
      <c r="A84" s="53" t="s">
        <v>168</v>
      </c>
      <c r="B84" s="54" t="s">
        <v>169</v>
      </c>
      <c r="C84" s="83">
        <f t="shared" si="2"/>
        <v>600</v>
      </c>
      <c r="D84" s="83">
        <f t="shared" si="2"/>
        <v>600</v>
      </c>
      <c r="E84" s="83">
        <f t="shared" si="2"/>
        <v>0</v>
      </c>
      <c r="F84" s="83">
        <f>(E84*100)/D84</f>
        <v>0</v>
      </c>
    </row>
    <row r="85" spans="1:6" x14ac:dyDescent="0.2">
      <c r="A85" s="55" t="s">
        <v>170</v>
      </c>
      <c r="B85" s="56" t="s">
        <v>171</v>
      </c>
      <c r="C85" s="84">
        <v>600</v>
      </c>
      <c r="D85" s="84">
        <v>600</v>
      </c>
      <c r="E85" s="84">
        <v>0</v>
      </c>
      <c r="F85" s="84"/>
    </row>
    <row r="86" spans="1:6" x14ac:dyDescent="0.2">
      <c r="A86" s="49" t="s">
        <v>50</v>
      </c>
      <c r="B86" s="50" t="s">
        <v>51</v>
      </c>
      <c r="C86" s="80">
        <f t="shared" ref="C86:E88" si="3">C87</f>
        <v>1620</v>
      </c>
      <c r="D86" s="80">
        <f t="shared" si="3"/>
        <v>1620</v>
      </c>
      <c r="E86" s="80">
        <f t="shared" si="3"/>
        <v>0</v>
      </c>
      <c r="F86" s="81">
        <f>(E86*100)/D86</f>
        <v>0</v>
      </c>
    </row>
    <row r="87" spans="1:6" x14ac:dyDescent="0.2">
      <c r="A87" s="51" t="s">
        <v>58</v>
      </c>
      <c r="B87" s="52" t="s">
        <v>59</v>
      </c>
      <c r="C87" s="82">
        <f t="shared" si="3"/>
        <v>1620</v>
      </c>
      <c r="D87" s="82">
        <f t="shared" si="3"/>
        <v>1620</v>
      </c>
      <c r="E87" s="82">
        <f t="shared" si="3"/>
        <v>0</v>
      </c>
      <c r="F87" s="81">
        <f>(E87*100)/D87</f>
        <v>0</v>
      </c>
    </row>
    <row r="88" spans="1:6" x14ac:dyDescent="0.2">
      <c r="A88" s="53" t="s">
        <v>60</v>
      </c>
      <c r="B88" s="54" t="s">
        <v>61</v>
      </c>
      <c r="C88" s="83">
        <f t="shared" si="3"/>
        <v>1620</v>
      </c>
      <c r="D88" s="83">
        <f t="shared" si="3"/>
        <v>1620</v>
      </c>
      <c r="E88" s="83">
        <f t="shared" si="3"/>
        <v>0</v>
      </c>
      <c r="F88" s="83">
        <f>(E88*100)/D88</f>
        <v>0</v>
      </c>
    </row>
    <row r="89" spans="1:6" x14ac:dyDescent="0.2">
      <c r="A89" s="55" t="s">
        <v>62</v>
      </c>
      <c r="B89" s="56" t="s">
        <v>63</v>
      </c>
      <c r="C89" s="84">
        <v>1620</v>
      </c>
      <c r="D89" s="84">
        <v>1620</v>
      </c>
      <c r="E89" s="84">
        <v>0</v>
      </c>
      <c r="F89" s="84"/>
    </row>
    <row r="90" spans="1:6" s="57" customFormat="1" x14ac:dyDescent="0.2"/>
    <row r="91" spans="1:6" s="57" customFormat="1" x14ac:dyDescent="0.2"/>
    <row r="92" spans="1:6" s="57" customFormat="1" x14ac:dyDescent="0.2"/>
    <row r="93" spans="1:6" s="57" customFormat="1" x14ac:dyDescent="0.2"/>
    <row r="94" spans="1:6" s="57" customFormat="1" x14ac:dyDescent="0.2"/>
    <row r="95" spans="1:6" s="57" customFormat="1" x14ac:dyDescent="0.2"/>
    <row r="96" spans="1:6" s="57" customFormat="1" x14ac:dyDescent="0.2"/>
    <row r="97" s="57" customFormat="1" x14ac:dyDescent="0.2"/>
    <row r="98" s="57" customFormat="1" x14ac:dyDescent="0.2"/>
    <row r="99" s="57" customFormat="1" x14ac:dyDescent="0.2"/>
    <row r="100" s="57" customFormat="1" x14ac:dyDescent="0.2"/>
    <row r="101" s="57" customFormat="1" x14ac:dyDescent="0.2"/>
    <row r="102" s="57" customFormat="1" x14ac:dyDescent="0.2"/>
    <row r="103" s="57" customFormat="1" x14ac:dyDescent="0.2"/>
    <row r="104" s="57" customFormat="1" x14ac:dyDescent="0.2"/>
    <row r="105" s="57" customFormat="1" x14ac:dyDescent="0.2"/>
    <row r="106" s="57" customFormat="1" x14ac:dyDescent="0.2"/>
    <row r="107" s="57" customFormat="1" x14ac:dyDescent="0.2"/>
    <row r="108" s="57" customFormat="1" x14ac:dyDescent="0.2"/>
    <row r="109" s="57" customFormat="1" x14ac:dyDescent="0.2"/>
    <row r="110" s="57" customFormat="1" x14ac:dyDescent="0.2"/>
    <row r="111" s="57" customFormat="1" x14ac:dyDescent="0.2"/>
    <row r="112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="57" customFormat="1" x14ac:dyDescent="0.2"/>
    <row r="1202" s="57" customFormat="1" x14ac:dyDescent="0.2"/>
    <row r="1203" s="57" customFormat="1" x14ac:dyDescent="0.2"/>
    <row r="1204" s="57" customFormat="1" x14ac:dyDescent="0.2"/>
    <row r="1205" s="57" customFormat="1" x14ac:dyDescent="0.2"/>
    <row r="1206" s="57" customFormat="1" x14ac:dyDescent="0.2"/>
    <row r="1207" s="57" customFormat="1" x14ac:dyDescent="0.2"/>
    <row r="1208" s="57" customFormat="1" x14ac:dyDescent="0.2"/>
    <row r="1209" s="57" customFormat="1" x14ac:dyDescent="0.2"/>
    <row r="1210" s="57" customFormat="1" x14ac:dyDescent="0.2"/>
    <row r="1211" s="57" customFormat="1" x14ac:dyDescent="0.2"/>
    <row r="1212" s="57" customFormat="1" x14ac:dyDescent="0.2"/>
    <row r="1213" s="57" customFormat="1" x14ac:dyDescent="0.2"/>
    <row r="1214" s="57" customFormat="1" x14ac:dyDescent="0.2"/>
    <row r="1215" s="57" customFormat="1" x14ac:dyDescent="0.2"/>
    <row r="1216" s="57" customFormat="1" x14ac:dyDescent="0.2"/>
    <row r="1217" spans="1:3" s="57" customFormat="1" x14ac:dyDescent="0.2"/>
    <row r="1218" spans="1:3" s="57" customFormat="1" x14ac:dyDescent="0.2"/>
    <row r="1219" spans="1:3" s="57" customFormat="1" x14ac:dyDescent="0.2"/>
    <row r="1220" spans="1:3" s="57" customFormat="1" x14ac:dyDescent="0.2"/>
    <row r="1221" spans="1:3" s="57" customFormat="1" x14ac:dyDescent="0.2"/>
    <row r="1222" spans="1:3" s="57" customFormat="1" x14ac:dyDescent="0.2"/>
    <row r="1223" spans="1:3" s="57" customFormat="1" x14ac:dyDescent="0.2"/>
    <row r="1224" spans="1:3" s="57" customFormat="1" x14ac:dyDescent="0.2"/>
    <row r="1225" spans="1:3" s="57" customFormat="1" x14ac:dyDescent="0.2"/>
    <row r="1226" spans="1:3" s="57" customFormat="1" x14ac:dyDescent="0.2"/>
    <row r="1227" spans="1:3" s="57" customFormat="1" x14ac:dyDescent="0.2"/>
    <row r="1228" spans="1:3" s="57" customFormat="1" x14ac:dyDescent="0.2"/>
    <row r="1229" spans="1:3" s="57" customFormat="1" x14ac:dyDescent="0.2"/>
    <row r="1230" spans="1:3" x14ac:dyDescent="0.2">
      <c r="A1230" s="57"/>
      <c r="B1230" s="57"/>
      <c r="C1230" s="57"/>
    </row>
    <row r="1231" spans="1:3" x14ac:dyDescent="0.2">
      <c r="A1231" s="57"/>
      <c r="B1231" s="57"/>
      <c r="C1231" s="57"/>
    </row>
    <row r="1232" spans="1:3" x14ac:dyDescent="0.2">
      <c r="A1232" s="57"/>
      <c r="B1232" s="57"/>
      <c r="C1232" s="57"/>
    </row>
    <row r="1233" spans="1:3" x14ac:dyDescent="0.2">
      <c r="A1233" s="57"/>
      <c r="B1233" s="57"/>
      <c r="C1233" s="57"/>
    </row>
    <row r="1234" spans="1:3" x14ac:dyDescent="0.2">
      <c r="A1234" s="57"/>
      <c r="B1234" s="57"/>
      <c r="C1234" s="57"/>
    </row>
    <row r="1235" spans="1:3" x14ac:dyDescent="0.2">
      <c r="A1235" s="57"/>
      <c r="B1235" s="57"/>
      <c r="C1235" s="57"/>
    </row>
    <row r="1236" spans="1:3" x14ac:dyDescent="0.2">
      <c r="A1236" s="57"/>
      <c r="B1236" s="57"/>
      <c r="C1236" s="57"/>
    </row>
    <row r="1237" spans="1:3" x14ac:dyDescent="0.2">
      <c r="A1237" s="57"/>
      <c r="B1237" s="57"/>
      <c r="C1237" s="57"/>
    </row>
    <row r="1238" spans="1:3" x14ac:dyDescent="0.2">
      <c r="A1238" s="57"/>
      <c r="B1238" s="57"/>
      <c r="C1238" s="57"/>
    </row>
    <row r="1239" spans="1:3" x14ac:dyDescent="0.2">
      <c r="A1239" s="57"/>
      <c r="B1239" s="57"/>
      <c r="C1239" s="57"/>
    </row>
    <row r="1240" spans="1:3" x14ac:dyDescent="0.2">
      <c r="A1240" s="57"/>
      <c r="B1240" s="57"/>
      <c r="C1240" s="57"/>
    </row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57"/>
      <c r="B1243" s="57"/>
      <c r="C1243" s="57"/>
    </row>
    <row r="1244" spans="1:3" x14ac:dyDescent="0.2">
      <c r="A1244" s="57"/>
      <c r="B1244" s="57"/>
      <c r="C1244" s="57"/>
    </row>
    <row r="1245" spans="1:3" x14ac:dyDescent="0.2">
      <c r="A1245" s="57"/>
      <c r="B1245" s="57"/>
      <c r="C1245" s="57"/>
    </row>
    <row r="1246" spans="1:3" x14ac:dyDescent="0.2">
      <c r="A1246" s="57"/>
      <c r="B1246" s="57"/>
      <c r="C1246" s="57"/>
    </row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57"/>
      <c r="B1250" s="57"/>
      <c r="C1250" s="57"/>
    </row>
    <row r="1251" spans="1:3" x14ac:dyDescent="0.2">
      <c r="A1251" s="57"/>
      <c r="B1251" s="57"/>
      <c r="C1251" s="57"/>
    </row>
    <row r="1252" spans="1:3" x14ac:dyDescent="0.2">
      <c r="A1252" s="57"/>
      <c r="B1252" s="57"/>
      <c r="C1252" s="57"/>
    </row>
    <row r="1253" spans="1:3" x14ac:dyDescent="0.2">
      <c r="A1253" s="57"/>
      <c r="B1253" s="57"/>
      <c r="C1253" s="57"/>
    </row>
    <row r="1254" spans="1:3" x14ac:dyDescent="0.2">
      <c r="A1254" s="57"/>
      <c r="B1254" s="57"/>
      <c r="C1254" s="57"/>
    </row>
    <row r="1255" spans="1:3" x14ac:dyDescent="0.2">
      <c r="A1255" s="57"/>
      <c r="B1255" s="57"/>
      <c r="C1255" s="57"/>
    </row>
    <row r="1256" spans="1:3" x14ac:dyDescent="0.2">
      <c r="A1256" s="57"/>
      <c r="B1256" s="57"/>
      <c r="C1256" s="57"/>
    </row>
    <row r="1257" spans="1:3" x14ac:dyDescent="0.2">
      <c r="A1257" s="57"/>
      <c r="B1257" s="57"/>
      <c r="C1257" s="57"/>
    </row>
    <row r="1258" spans="1:3" x14ac:dyDescent="0.2">
      <c r="A1258" s="57"/>
      <c r="B1258" s="57"/>
      <c r="C1258" s="57"/>
    </row>
    <row r="1259" spans="1:3" x14ac:dyDescent="0.2">
      <c r="A1259" s="57"/>
      <c r="B1259" s="57"/>
      <c r="C1259" s="57"/>
    </row>
    <row r="1260" spans="1:3" x14ac:dyDescent="0.2">
      <c r="A1260" s="57"/>
      <c r="B1260" s="57"/>
      <c r="C1260" s="57"/>
    </row>
    <row r="1261" spans="1:3" x14ac:dyDescent="0.2">
      <c r="A1261" s="57"/>
      <c r="B1261" s="57"/>
      <c r="C1261" s="57"/>
    </row>
    <row r="1262" spans="1:3" x14ac:dyDescent="0.2">
      <c r="A1262" s="57"/>
      <c r="B1262" s="57"/>
      <c r="C1262" s="57"/>
    </row>
    <row r="1263" spans="1:3" x14ac:dyDescent="0.2">
      <c r="A1263" s="57"/>
      <c r="B1263" s="57"/>
      <c r="C1263" s="57"/>
    </row>
    <row r="1264" spans="1:3" x14ac:dyDescent="0.2">
      <c r="A1264" s="57"/>
      <c r="B1264" s="57"/>
      <c r="C1264" s="57"/>
    </row>
    <row r="1265" spans="1:3" x14ac:dyDescent="0.2">
      <c r="A1265" s="57"/>
      <c r="B1265" s="57"/>
      <c r="C1265" s="57"/>
    </row>
    <row r="1266" spans="1:3" x14ac:dyDescent="0.2">
      <c r="A1266" s="57"/>
      <c r="B1266" s="57"/>
      <c r="C1266" s="57"/>
    </row>
    <row r="1267" spans="1:3" x14ac:dyDescent="0.2">
      <c r="A1267" s="40"/>
      <c r="B1267" s="40"/>
      <c r="C1267" s="40"/>
    </row>
    <row r="1268" spans="1:3" x14ac:dyDescent="0.2">
      <c r="A1268" s="40"/>
      <c r="B1268" s="40"/>
      <c r="C1268" s="40"/>
    </row>
    <row r="1269" spans="1:3" x14ac:dyDescent="0.2">
      <c r="A1269" s="40"/>
      <c r="B1269" s="40"/>
      <c r="C1269" s="40"/>
    </row>
    <row r="1270" spans="1:3" x14ac:dyDescent="0.2">
      <c r="A1270" s="40"/>
      <c r="B1270" s="40"/>
      <c r="C1270" s="40"/>
    </row>
    <row r="1271" spans="1:3" x14ac:dyDescent="0.2">
      <c r="A1271" s="40"/>
      <c r="B1271" s="40"/>
      <c r="C1271" s="40"/>
    </row>
    <row r="1272" spans="1:3" x14ac:dyDescent="0.2">
      <c r="A1272" s="40"/>
      <c r="B1272" s="40"/>
      <c r="C1272" s="40"/>
    </row>
    <row r="1273" spans="1:3" x14ac:dyDescent="0.2">
      <c r="A1273" s="40"/>
      <c r="B1273" s="40"/>
      <c r="C1273" s="40"/>
    </row>
    <row r="1274" spans="1:3" x14ac:dyDescent="0.2">
      <c r="A1274" s="40"/>
      <c r="B1274" s="40"/>
      <c r="C1274" s="40"/>
    </row>
    <row r="1275" spans="1:3" x14ac:dyDescent="0.2">
      <c r="A1275" s="40"/>
      <c r="B1275" s="40"/>
      <c r="C1275" s="40"/>
    </row>
    <row r="1276" spans="1:3" x14ac:dyDescent="0.2">
      <c r="A1276" s="40"/>
      <c r="B1276" s="40"/>
      <c r="C1276" s="40"/>
    </row>
    <row r="1277" spans="1:3" x14ac:dyDescent="0.2">
      <c r="A1277" s="40"/>
      <c r="B1277" s="40"/>
      <c r="C1277" s="40"/>
    </row>
    <row r="1278" spans="1:3" x14ac:dyDescent="0.2">
      <c r="A1278" s="40"/>
      <c r="B1278" s="40"/>
      <c r="C1278" s="40"/>
    </row>
    <row r="1279" spans="1:3" x14ac:dyDescent="0.2">
      <c r="A1279" s="40"/>
      <c r="B1279" s="40"/>
      <c r="C1279" s="40"/>
    </row>
    <row r="1280" spans="1:3" x14ac:dyDescent="0.2">
      <c r="A1280" s="40"/>
      <c r="B1280" s="40"/>
      <c r="C1280" s="40"/>
    </row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  <row r="7932" s="40" customFormat="1" x14ac:dyDescent="0.2"/>
    <row r="7933" s="40" customFormat="1" x14ac:dyDescent="0.2"/>
    <row r="7934" s="40" customFormat="1" x14ac:dyDescent="0.2"/>
    <row r="7935" s="40" customFormat="1" x14ac:dyDescent="0.2"/>
    <row r="7936" s="40" customFormat="1" x14ac:dyDescent="0.2"/>
    <row r="7937" s="40" customFormat="1" x14ac:dyDescent="0.2"/>
    <row r="7938" s="40" customFormat="1" x14ac:dyDescent="0.2"/>
    <row r="7939" s="40" customFormat="1" x14ac:dyDescent="0.2"/>
    <row r="7940" s="40" customFormat="1" x14ac:dyDescent="0.2"/>
    <row r="7941" s="40" customFormat="1" x14ac:dyDescent="0.2"/>
    <row r="7942" s="40" customFormat="1" x14ac:dyDescent="0.2"/>
    <row r="7943" s="40" customFormat="1" x14ac:dyDescent="0.2"/>
    <row r="7944" s="40" customFormat="1" x14ac:dyDescent="0.2"/>
    <row r="7945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98" fitToHeight="0" orientation="landscape" r:id="rId1"/>
  <headerFooter alignWithMargins="0"/>
  <rowBreaks count="2" manualBreakCount="2">
    <brk id="33" max="5" man="1"/>
    <brk id="6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Tomislav Vrdoljak</cp:lastModifiedBy>
  <cp:lastPrinted>2024-07-26T07:32:28Z</cp:lastPrinted>
  <dcterms:created xsi:type="dcterms:W3CDTF">2022-08-12T12:51:27Z</dcterms:created>
  <dcterms:modified xsi:type="dcterms:W3CDTF">2024-07-26T07:32:36Z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