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Financijski izvještaji\2024\OKDO\Izvršenje I-VI\"/>
    </mc:Choice>
  </mc:AlternateContent>
  <xr:revisionPtr revIDLastSave="0" documentId="8_{E71DE406-3A05-46C9-9D58-0A1FDD7A95C9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8" i="15"/>
  <c r="E88" i="15"/>
  <c r="D88" i="15"/>
  <c r="C88" i="15"/>
  <c r="F87" i="15"/>
  <c r="E87" i="15"/>
  <c r="D87" i="15"/>
  <c r="C87" i="15"/>
  <c r="F86" i="15"/>
  <c r="E86" i="15"/>
  <c r="D86" i="15"/>
  <c r="C86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8" i="15"/>
  <c r="E78" i="15"/>
  <c r="D78" i="15"/>
  <c r="C78" i="15"/>
  <c r="F75" i="15"/>
  <c r="E75" i="15"/>
  <c r="D75" i="15"/>
  <c r="C75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C11" i="5" s="1"/>
  <c r="G11" i="5" s="1"/>
  <c r="H11" i="5"/>
  <c r="F11" i="5"/>
  <c r="E11" i="5"/>
  <c r="D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G7" i="5" s="1"/>
  <c r="H6" i="5"/>
  <c r="F6" i="5"/>
  <c r="E6" i="5"/>
  <c r="D6" i="5"/>
  <c r="C6" i="5"/>
  <c r="G6" i="5" s="1"/>
  <c r="L75" i="3"/>
  <c r="K75" i="3"/>
  <c r="L74" i="3"/>
  <c r="K74" i="3"/>
  <c r="J74" i="3"/>
  <c r="I74" i="3"/>
  <c r="H74" i="3"/>
  <c r="G74" i="3"/>
  <c r="L73" i="3"/>
  <c r="K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J33" i="3"/>
  <c r="I33" i="3"/>
  <c r="H33" i="3"/>
  <c r="G33" i="3"/>
  <c r="K33" i="3" s="1"/>
  <c r="L32" i="3"/>
  <c r="K32" i="3"/>
  <c r="L31" i="3"/>
  <c r="J31" i="3"/>
  <c r="I31" i="3"/>
  <c r="H31" i="3"/>
  <c r="G31" i="3"/>
  <c r="K31" i="3" s="1"/>
  <c r="L30" i="3"/>
  <c r="K30" i="3"/>
  <c r="L29" i="3"/>
  <c r="K29" i="3"/>
  <c r="J29" i="3"/>
  <c r="I29" i="3"/>
  <c r="H29" i="3"/>
  <c r="G29" i="3"/>
  <c r="G25" i="3" s="1"/>
  <c r="K25" i="3" s="1"/>
  <c r="L28" i="3"/>
  <c r="K28" i="3"/>
  <c r="L27" i="3"/>
  <c r="K27" i="3"/>
  <c r="L26" i="3"/>
  <c r="J26" i="3"/>
  <c r="I26" i="3"/>
  <c r="H26" i="3"/>
  <c r="G26" i="3"/>
  <c r="K26" i="3" s="1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G15" i="3" s="1"/>
  <c r="L15" i="3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7" i="8" l="1"/>
  <c r="G12" i="5"/>
  <c r="G24" i="3"/>
  <c r="K15" i="3"/>
  <c r="G11" i="3"/>
  <c r="K16" i="3"/>
  <c r="G23" i="3" l="1"/>
  <c r="K23" i="3" s="1"/>
  <c r="K24" i="3"/>
  <c r="K11" i="3"/>
  <c r="G10" i="3"/>
  <c r="K10" i="3" s="1"/>
</calcChain>
</file>

<file path=xl/sharedStrings.xml><?xml version="1.0" encoding="utf-8"?>
<sst xmlns="http://schemas.openxmlformats.org/spreadsheetml/2006/main" count="412" uniqueCount="186">
  <si>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</si>
  <si>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</si>
  <si>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</si>
  <si>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</si>
  <si>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</si>
  <si>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</si>
  <si>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</si>
  <si>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</si>
  <si>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</si>
  <si>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</si>
  <si>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</si>
  <si>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</si>
  <si>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</si>
  <si>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</si>
  <si>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</si>
  <si>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</si>
  <si>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</si>
  <si>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</si>
  <si>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</si>
  <si>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</si>
  <si>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</si>
  <si>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</si>
  <si>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</si>
  <si>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</si>
  <si>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</si>
  <si>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</si>
  <si>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</si>
  <si>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</si>
  <si>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</si>
  <si>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</si>
  <si>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</si>
  <si>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</si>
  <si>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</si>
  <si>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</si>
  <si>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</si>
  <si>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</si>
  <si>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</si>
  <si>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</si>
  <si>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</si>
  <si>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</si>
  <si>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</si>
  <si>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</si>
  <si>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</si>
  <si>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</si>
  <si>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</si>
  <si>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</si>
  <si>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</si>
  <si>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</si>
  <si>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</si>
  <si>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</si>
  <si>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</si>
  <si>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</si>
  <si>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</si>
  <si>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</si>
  <si>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</si>
  <si>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</si>
  <si>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</si>
  <si>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</si>
  <si>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</si>
  <si>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</si>
  <si>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</si>
  <si>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</si>
  <si>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</si>
  <si>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</si>
  <si>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</si>
  <si>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</si>
  <si>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</si>
  <si>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</si>
  <si>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</si>
  <si>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</si>
  <si>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</si>
  <si>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</si>
  <si>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</si>
  <si>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</si>
  <si>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</si>
  <si>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</si>
  <si>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</si>
  <si>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</si>
  <si>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</si>
  <si>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</si>
  <si>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</si>
  <si>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</si>
  <si>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</si>
  <si>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</si>
  <si>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</si>
  <si>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</si>
  <si>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</si>
  <si>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</si>
  <si>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</si>
  <si>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</si>
  <si>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</si>
  <si>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</si>
  <si>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</si>
  <si>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</si>
  <si>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</si>
  <si>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</si>
  <si>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</si>
  <si>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</si>
  <si>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</si>
  <si>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</si>
  <si>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</si>
  <si>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</si>
  <si>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</si>
  <si>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</si>
  <si>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</si>
  <si>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</si>
  <si>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</si>
  <si>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</si>
  <si>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</si>
  <si>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</si>
  <si>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</si>
  <si>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</si>
  <si>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</si>
  <si>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</si>
  <si>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</si>
  <si>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</si>
  <si>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</si>
  <si>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</si>
  <si>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</si>
  <si>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</si>
  <si>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</si>
  <si>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</si>
  <si>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</si>
  <si>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</si>
  <si>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</si>
  <si>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</si>
  <si>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</si>
  <si>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</si>
  <si>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</si>
  <si>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</si>
  <si>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</si>
  <si>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</si>
  <si>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</si>
  <si>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</si>
  <si>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</si>
  <si>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</si>
  <si>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</si>
  <si>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</si>
  <si>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</si>
  <si>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</si>
  <si>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</si>
  <si>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</si>
  <si>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</si>
  <si>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</si>
  <si>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</si>
  <si>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</si>
  <si>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</si>
  <si>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</si>
  <si>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</si>
  <si>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</si>
  <si>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</si>
  <si>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</si>
  <si>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</si>
  <si>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</si>
  <si>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</si>
  <si>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</si>
  <si>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</si>
  <si>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</si>
  <si>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</si>
  <si>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</si>
  <si>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</si>
  <si>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</si>
  <si>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</si>
  <si>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</si>
  <si>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</si>
  <si>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</si>
  <si>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</si>
  <si>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</si>
  <si>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</si>
  <si>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</si>
  <si>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</si>
  <si>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</si>
  <si>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</si>
  <si>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</si>
  <si>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</si>
  <si>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</si>
  <si>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4989 KAZNENO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</si>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</sst>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" sqref="J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10" t="s">
        <v>8</v>
      </c>
      <c r="C10" s="102"/>
      <c r="D10" s="102"/>
      <c r="E10" s="102"/>
      <c r="F10" s="98"/>
      <c r="G10" s="85">
        <v>1713135.38</v>
      </c>
      <c r="H10" s="86">
        <v>4715221</v>
      </c>
      <c r="I10" s="86">
        <v>4715221</v>
      </c>
      <c r="J10" s="86">
        <v>2557113.2000000002</v>
      </c>
      <c r="K10" s="86"/>
      <c r="L10" s="86"/>
    </row>
    <row r="11" spans="2:13" x14ac:dyDescent="0.25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100"/>
      <c r="D12" s="100"/>
      <c r="E12" s="100"/>
      <c r="F12" s="109"/>
      <c r="G12" s="87">
        <f>G10+G11</f>
        <v>1713135.38</v>
      </c>
      <c r="H12" s="87">
        <f t="shared" ref="H12:J12" si="0">H10+H11</f>
        <v>4715221</v>
      </c>
      <c r="I12" s="87">
        <f t="shared" si="0"/>
        <v>4715221</v>
      </c>
      <c r="J12" s="87">
        <f t="shared" si="0"/>
        <v>2557113.2000000002</v>
      </c>
      <c r="K12" s="88">
        <f>J12/G12*100</f>
        <v>149.26509777645245</v>
      </c>
      <c r="L12" s="88">
        <f>J12/I12*100</f>
        <v>54.2310360426372</v>
      </c>
    </row>
    <row r="13" spans="2:13" x14ac:dyDescent="0.25">
      <c r="B13" s="101" t="s">
        <v>9</v>
      </c>
      <c r="C13" s="102"/>
      <c r="D13" s="102"/>
      <c r="E13" s="102"/>
      <c r="F13" s="102"/>
      <c r="G13" s="89">
        <v>1708985.55</v>
      </c>
      <c r="H13" s="86">
        <v>4697327</v>
      </c>
      <c r="I13" s="86">
        <v>4697327</v>
      </c>
      <c r="J13" s="86">
        <v>2552539.31</v>
      </c>
      <c r="K13" s="86"/>
      <c r="L13" s="86"/>
    </row>
    <row r="14" spans="2:13" x14ac:dyDescent="0.25">
      <c r="B14" s="97" t="s">
        <v>10</v>
      </c>
      <c r="C14" s="98"/>
      <c r="D14" s="98"/>
      <c r="E14" s="98"/>
      <c r="F14" s="98"/>
      <c r="G14" s="85">
        <v>4149.83</v>
      </c>
      <c r="H14" s="86">
        <v>17894</v>
      </c>
      <c r="I14" s="86">
        <v>17894</v>
      </c>
      <c r="J14" s="86">
        <v>4573.8900000000003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1713135.3800000001</v>
      </c>
      <c r="H15" s="87">
        <f t="shared" ref="H15:J15" si="1">H13+H14</f>
        <v>4715221</v>
      </c>
      <c r="I15" s="87">
        <f t="shared" si="1"/>
        <v>4715221</v>
      </c>
      <c r="J15" s="87">
        <f t="shared" si="1"/>
        <v>2557113.2000000002</v>
      </c>
      <c r="K15" s="88">
        <f>J15/G15*100</f>
        <v>149.26509777645242</v>
      </c>
      <c r="L15" s="88">
        <f>J15/I15*100</f>
        <v>54.2310360426372</v>
      </c>
    </row>
    <row r="16" spans="2:13" x14ac:dyDescent="0.25">
      <c r="B16" s="99" t="s">
        <v>2</v>
      </c>
      <c r="C16" s="100"/>
      <c r="D16" s="100"/>
      <c r="E16" s="100"/>
      <c r="F16" s="100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10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10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10" t="s">
        <v>5</v>
      </c>
      <c r="C24" s="102"/>
      <c r="D24" s="102"/>
      <c r="E24" s="102"/>
      <c r="F24" s="102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10" t="s">
        <v>27</v>
      </c>
      <c r="C25" s="102"/>
      <c r="D25" s="102"/>
      <c r="E25" s="102"/>
      <c r="F25" s="102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29</v>
      </c>
      <c r="C26" s="104"/>
      <c r="D26" s="104"/>
      <c r="E26" s="104"/>
      <c r="F26" s="105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G36" sqref="G3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1713135.38</v>
      </c>
      <c r="H10" s="65">
        <f>H11</f>
        <v>4715221</v>
      </c>
      <c r="I10" s="65">
        <f>I11</f>
        <v>4715221</v>
      </c>
      <c r="J10" s="65">
        <f>J11</f>
        <v>2557113.2000000002</v>
      </c>
      <c r="K10" s="69">
        <f t="shared" ref="K10:K18" si="0">(J10*100)/G10</f>
        <v>149.26509777645245</v>
      </c>
      <c r="L10" s="69">
        <f t="shared" ref="L10:L18" si="1">(J10*100)/I10</f>
        <v>54.231036042637236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1713135.38</v>
      </c>
      <c r="H11" s="65">
        <f>H12+H15</f>
        <v>4715221</v>
      </c>
      <c r="I11" s="65">
        <f>I12+I15</f>
        <v>4715221</v>
      </c>
      <c r="J11" s="65">
        <f>J12+J15</f>
        <v>2557113.2000000002</v>
      </c>
      <c r="K11" s="65">
        <f t="shared" si="0"/>
        <v>149.26509777645245</v>
      </c>
      <c r="L11" s="65">
        <f t="shared" si="1"/>
        <v>54.231036042637236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95.9</v>
      </c>
      <c r="H12" s="65">
        <f t="shared" si="2"/>
        <v>7234</v>
      </c>
      <c r="I12" s="65">
        <f t="shared" si="2"/>
        <v>7234</v>
      </c>
      <c r="J12" s="65">
        <f t="shared" si="2"/>
        <v>537</v>
      </c>
      <c r="K12" s="65">
        <f t="shared" si="0"/>
        <v>559.95828988529718</v>
      </c>
      <c r="L12" s="65">
        <f t="shared" si="1"/>
        <v>7.4232789604644731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95.9</v>
      </c>
      <c r="H13" s="65">
        <f t="shared" si="2"/>
        <v>7234</v>
      </c>
      <c r="I13" s="65">
        <f t="shared" si="2"/>
        <v>7234</v>
      </c>
      <c r="J13" s="65">
        <f t="shared" si="2"/>
        <v>537</v>
      </c>
      <c r="K13" s="65">
        <f t="shared" si="0"/>
        <v>559.95828988529718</v>
      </c>
      <c r="L13" s="65">
        <f t="shared" si="1"/>
        <v>7.4232789604644731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95.9</v>
      </c>
      <c r="H14" s="66">
        <v>7234</v>
      </c>
      <c r="I14" s="66">
        <v>7234</v>
      </c>
      <c r="J14" s="66">
        <v>537</v>
      </c>
      <c r="K14" s="66">
        <f t="shared" si="0"/>
        <v>559.95828988529718</v>
      </c>
      <c r="L14" s="66">
        <f t="shared" si="1"/>
        <v>7.4232789604644731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1713039.48</v>
      </c>
      <c r="H15" s="65">
        <f>H16</f>
        <v>4707987</v>
      </c>
      <c r="I15" s="65">
        <f>I16</f>
        <v>4707987</v>
      </c>
      <c r="J15" s="65">
        <f>J16</f>
        <v>2556576.2000000002</v>
      </c>
      <c r="K15" s="65">
        <f t="shared" si="0"/>
        <v>149.24210620061135</v>
      </c>
      <c r="L15" s="65">
        <f t="shared" si="1"/>
        <v>54.302957930852401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1713039.48</v>
      </c>
      <c r="H16" s="65">
        <f>H17+H18</f>
        <v>4707987</v>
      </c>
      <c r="I16" s="65">
        <f>I17+I18</f>
        <v>4707987</v>
      </c>
      <c r="J16" s="65">
        <f>J17+J18</f>
        <v>2556576.2000000002</v>
      </c>
      <c r="K16" s="65">
        <f t="shared" si="0"/>
        <v>149.24210620061135</v>
      </c>
      <c r="L16" s="65">
        <f t="shared" si="1"/>
        <v>54.302957930852401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1713039.48</v>
      </c>
      <c r="H17" s="66">
        <v>4691287</v>
      </c>
      <c r="I17" s="66">
        <v>4691287</v>
      </c>
      <c r="J17" s="66">
        <v>2552539.31</v>
      </c>
      <c r="K17" s="66">
        <f t="shared" si="0"/>
        <v>149.00644963535808</v>
      </c>
      <c r="L17" s="66">
        <f t="shared" si="1"/>
        <v>54.410214297270663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16700</v>
      </c>
      <c r="I18" s="66">
        <v>16700</v>
      </c>
      <c r="J18" s="66">
        <v>4036.89</v>
      </c>
      <c r="K18" s="66" t="e">
        <f t="shared" si="0"/>
        <v>#DIV/0!</v>
      </c>
      <c r="L18" s="66">
        <f t="shared" si="1"/>
        <v>24.172994011976048</v>
      </c>
    </row>
    <row r="19" spans="2:12" x14ac:dyDescent="0.25">
      <c r="F19" s="35"/>
      <c r="G19" s="95"/>
    </row>
    <row r="20" spans="2:12" x14ac:dyDescent="0.25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1713135.3800000004</v>
      </c>
      <c r="H23" s="65">
        <f>H24+H68</f>
        <v>4715221</v>
      </c>
      <c r="I23" s="65">
        <f>I24+I68</f>
        <v>4715221</v>
      </c>
      <c r="J23" s="65">
        <f>J24+J68</f>
        <v>2557113.2000000002</v>
      </c>
      <c r="K23" s="70">
        <f t="shared" ref="K23:K54" si="3">(J23*100)/G23</f>
        <v>149.26509777645242</v>
      </c>
      <c r="L23" s="70">
        <f t="shared" ref="L23:L54" si="4">(J23*100)/I23</f>
        <v>54.231036042637236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G25+G33+G63</f>
        <v>1708985.5500000003</v>
      </c>
      <c r="H24" s="65">
        <f>H25+H33+H63</f>
        <v>4697327</v>
      </c>
      <c r="I24" s="65">
        <f>I25+I33+I63</f>
        <v>4697327</v>
      </c>
      <c r="J24" s="65">
        <f>J25+J33+J63</f>
        <v>2552539.31</v>
      </c>
      <c r="K24" s="65">
        <f t="shared" si="3"/>
        <v>149.3599117909452</v>
      </c>
      <c r="L24" s="65">
        <f t="shared" si="4"/>
        <v>54.340251594151312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1348712.7800000003</v>
      </c>
      <c r="H25" s="65">
        <f>H26+H29+H31</f>
        <v>3820307</v>
      </c>
      <c r="I25" s="65">
        <f>I26+I29+I31</f>
        <v>3820307</v>
      </c>
      <c r="J25" s="65">
        <f>J26+J29+J31</f>
        <v>2158888.71</v>
      </c>
      <c r="K25" s="65">
        <f t="shared" si="3"/>
        <v>160.07030866868479</v>
      </c>
      <c r="L25" s="65">
        <f t="shared" si="4"/>
        <v>56.510869676180477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1130149.4000000001</v>
      </c>
      <c r="H26" s="65">
        <f>H27+H28</f>
        <v>3236808</v>
      </c>
      <c r="I26" s="65">
        <f>I27+I28</f>
        <v>3236808</v>
      </c>
      <c r="J26" s="65">
        <f>J27+J28</f>
        <v>1806744.19</v>
      </c>
      <c r="K26" s="65">
        <f t="shared" si="3"/>
        <v>159.86772987712951</v>
      </c>
      <c r="L26" s="65">
        <f t="shared" si="4"/>
        <v>55.818701325503397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1104008.8</v>
      </c>
      <c r="H27" s="66">
        <v>3202808</v>
      </c>
      <c r="I27" s="66">
        <v>3202808</v>
      </c>
      <c r="J27" s="66">
        <v>1771639.7</v>
      </c>
      <c r="K27" s="66">
        <f t="shared" si="3"/>
        <v>160.4733313719963</v>
      </c>
      <c r="L27" s="66">
        <f t="shared" si="4"/>
        <v>55.315201535652463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26140.600000000002</v>
      </c>
      <c r="H28" s="66">
        <v>34000</v>
      </c>
      <c r="I28" s="66">
        <v>34000</v>
      </c>
      <c r="J28" s="66">
        <v>35104.49</v>
      </c>
      <c r="K28" s="66">
        <f t="shared" si="3"/>
        <v>134.2910644744191</v>
      </c>
      <c r="L28" s="66">
        <f t="shared" si="4"/>
        <v>103.24850000000001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35203.130000000005</v>
      </c>
      <c r="H29" s="65">
        <f>H30</f>
        <v>95583</v>
      </c>
      <c r="I29" s="65">
        <f>I30</f>
        <v>95583</v>
      </c>
      <c r="J29" s="65">
        <f>J30</f>
        <v>56258.57</v>
      </c>
      <c r="K29" s="65">
        <f t="shared" si="3"/>
        <v>159.81127246355649</v>
      </c>
      <c r="L29" s="65">
        <f t="shared" si="4"/>
        <v>58.858343010786434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35203.130000000005</v>
      </c>
      <c r="H30" s="66">
        <v>95583</v>
      </c>
      <c r="I30" s="66">
        <v>95583</v>
      </c>
      <c r="J30" s="66">
        <v>56258.57</v>
      </c>
      <c r="K30" s="66">
        <f t="shared" si="3"/>
        <v>159.81127246355649</v>
      </c>
      <c r="L30" s="66">
        <f t="shared" si="4"/>
        <v>58.858343010786434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183360.25</v>
      </c>
      <c r="H31" s="65">
        <f>H32</f>
        <v>487916</v>
      </c>
      <c r="I31" s="65">
        <f>I32</f>
        <v>487916</v>
      </c>
      <c r="J31" s="65">
        <f>J32</f>
        <v>295885.95</v>
      </c>
      <c r="K31" s="65">
        <f t="shared" si="3"/>
        <v>161.36864451264654</v>
      </c>
      <c r="L31" s="65">
        <f t="shared" si="4"/>
        <v>60.642805318948341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183360.25</v>
      </c>
      <c r="H32" s="66">
        <v>487916</v>
      </c>
      <c r="I32" s="66">
        <v>487916</v>
      </c>
      <c r="J32" s="66">
        <v>295885.95</v>
      </c>
      <c r="K32" s="66">
        <f t="shared" si="3"/>
        <v>161.36864451264654</v>
      </c>
      <c r="L32" s="66">
        <f t="shared" si="4"/>
        <v>60.642805318948341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G34+G39+G46+G56+G58</f>
        <v>358845.23000000004</v>
      </c>
      <c r="H33" s="65">
        <f>H34+H39+H46+H56+H58</f>
        <v>871720</v>
      </c>
      <c r="I33" s="65">
        <f>I34+I39+I46+I56+I58</f>
        <v>871720</v>
      </c>
      <c r="J33" s="65">
        <f>J34+J39+J46+J56+J58</f>
        <v>391775.77</v>
      </c>
      <c r="K33" s="65">
        <f t="shared" si="3"/>
        <v>109.17680862025112</v>
      </c>
      <c r="L33" s="65">
        <f t="shared" si="4"/>
        <v>44.942845179644841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41071.53</v>
      </c>
      <c r="H34" s="65">
        <f>H35+H36+H37+H38</f>
        <v>114700</v>
      </c>
      <c r="I34" s="65">
        <f>I35+I36+I37+I38</f>
        <v>114700</v>
      </c>
      <c r="J34" s="65">
        <f>J35+J36+J37+J38</f>
        <v>48291.579999999994</v>
      </c>
      <c r="K34" s="65">
        <f t="shared" si="3"/>
        <v>117.57920876091052</v>
      </c>
      <c r="L34" s="65">
        <f t="shared" si="4"/>
        <v>42.102510897994769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6230</v>
      </c>
      <c r="H35" s="66">
        <v>10000</v>
      </c>
      <c r="I35" s="66">
        <v>10000</v>
      </c>
      <c r="J35" s="66">
        <v>6826</v>
      </c>
      <c r="K35" s="66">
        <f t="shared" si="3"/>
        <v>109.56661316211878</v>
      </c>
      <c r="L35" s="66">
        <f t="shared" si="4"/>
        <v>68.260000000000005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34341.53</v>
      </c>
      <c r="H36" s="66">
        <v>100000</v>
      </c>
      <c r="I36" s="66">
        <v>100000</v>
      </c>
      <c r="J36" s="66">
        <v>40834.449999999997</v>
      </c>
      <c r="K36" s="66">
        <f t="shared" si="3"/>
        <v>118.90690368192681</v>
      </c>
      <c r="L36" s="66">
        <f t="shared" si="4"/>
        <v>40.834449999999997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500</v>
      </c>
      <c r="H37" s="66">
        <v>4500</v>
      </c>
      <c r="I37" s="66">
        <v>4500</v>
      </c>
      <c r="J37" s="66">
        <v>631.13</v>
      </c>
      <c r="K37" s="66">
        <f t="shared" si="3"/>
        <v>126.226</v>
      </c>
      <c r="L37" s="66">
        <f t="shared" si="4"/>
        <v>14.02511111111111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200</v>
      </c>
      <c r="I38" s="66">
        <v>200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G40+G41+G42+G43+G44+G45</f>
        <v>39549.289999999994</v>
      </c>
      <c r="H39" s="65">
        <f>H40+H41+H42+H43+H44+H45</f>
        <v>118366</v>
      </c>
      <c r="I39" s="65">
        <f>I40+I41+I42+I43+I44+I45</f>
        <v>118366</v>
      </c>
      <c r="J39" s="65">
        <f>J40+J41+J42+J43+J44+J45</f>
        <v>37200.42</v>
      </c>
      <c r="K39" s="65">
        <f t="shared" si="3"/>
        <v>94.060904759605052</v>
      </c>
      <c r="L39" s="65">
        <f t="shared" si="4"/>
        <v>31.428298666846899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21518.35</v>
      </c>
      <c r="H40" s="66">
        <v>69054</v>
      </c>
      <c r="I40" s="66">
        <v>69054</v>
      </c>
      <c r="J40" s="66">
        <v>21201.69</v>
      </c>
      <c r="K40" s="66">
        <f t="shared" si="3"/>
        <v>98.52841876816764</v>
      </c>
      <c r="L40" s="66">
        <f t="shared" si="4"/>
        <v>30.703058475975325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531</v>
      </c>
      <c r="I41" s="66">
        <v>531</v>
      </c>
      <c r="J41" s="66">
        <v>0</v>
      </c>
      <c r="K41" s="66" t="e">
        <f t="shared" si="3"/>
        <v>#DIV/0!</v>
      </c>
      <c r="L41" s="66">
        <f t="shared" si="4"/>
        <v>0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17787.16</v>
      </c>
      <c r="H42" s="66">
        <v>44531</v>
      </c>
      <c r="I42" s="66">
        <v>44531</v>
      </c>
      <c r="J42" s="66">
        <v>15204.8</v>
      </c>
      <c r="K42" s="66">
        <f t="shared" si="3"/>
        <v>85.48188693417049</v>
      </c>
      <c r="L42" s="66">
        <f t="shared" si="4"/>
        <v>34.144303968022278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50</v>
      </c>
      <c r="H43" s="66">
        <v>250</v>
      </c>
      <c r="I43" s="66">
        <v>250</v>
      </c>
      <c r="J43" s="66">
        <v>688.83</v>
      </c>
      <c r="K43" s="66">
        <f t="shared" si="3"/>
        <v>1377.66</v>
      </c>
      <c r="L43" s="66">
        <f t="shared" si="4"/>
        <v>275.53199999999998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3000</v>
      </c>
      <c r="I44" s="66">
        <v>3000</v>
      </c>
      <c r="J44" s="66">
        <v>0</v>
      </c>
      <c r="K44" s="66" t="e">
        <f t="shared" si="3"/>
        <v>#DIV/0!</v>
      </c>
      <c r="L44" s="66">
        <f t="shared" si="4"/>
        <v>0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193.78</v>
      </c>
      <c r="H45" s="66">
        <v>1000</v>
      </c>
      <c r="I45" s="66">
        <v>1000</v>
      </c>
      <c r="J45" s="66">
        <v>105.1</v>
      </c>
      <c r="K45" s="66">
        <f t="shared" si="3"/>
        <v>54.236763339869952</v>
      </c>
      <c r="L45" s="66">
        <f t="shared" si="4"/>
        <v>10.51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276937.03000000003</v>
      </c>
      <c r="H46" s="65">
        <f>H47+H48+H49+H50+H51+H52+H53+H54+H55</f>
        <v>629656</v>
      </c>
      <c r="I46" s="65">
        <f>I47+I48+I49+I50+I51+I52+I53+I54+I55</f>
        <v>629656</v>
      </c>
      <c r="J46" s="65">
        <f>J47+J48+J49+J50+J51+J52+J53+J54+J55</f>
        <v>305090.75</v>
      </c>
      <c r="K46" s="65">
        <f t="shared" si="3"/>
        <v>110.16610888041949</v>
      </c>
      <c r="L46" s="65">
        <f t="shared" si="4"/>
        <v>48.453560356766232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21117.4</v>
      </c>
      <c r="H47" s="66">
        <v>52000</v>
      </c>
      <c r="I47" s="66">
        <v>52000</v>
      </c>
      <c r="J47" s="66">
        <v>28065.09</v>
      </c>
      <c r="K47" s="66">
        <f t="shared" si="3"/>
        <v>132.9003096972165</v>
      </c>
      <c r="L47" s="66">
        <f t="shared" si="4"/>
        <v>53.971326923076923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9775.7099999999991</v>
      </c>
      <c r="H48" s="66">
        <v>37266</v>
      </c>
      <c r="I48" s="66">
        <v>37266</v>
      </c>
      <c r="J48" s="66">
        <v>9185.18</v>
      </c>
      <c r="K48" s="66">
        <f t="shared" si="3"/>
        <v>93.959211146811853</v>
      </c>
      <c r="L48" s="66">
        <f t="shared" si="4"/>
        <v>24.647614447485644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3197.71</v>
      </c>
      <c r="H49" s="66">
        <v>4500</v>
      </c>
      <c r="I49" s="66">
        <v>4500</v>
      </c>
      <c r="J49" s="66">
        <v>3756.88</v>
      </c>
      <c r="K49" s="66">
        <f t="shared" si="3"/>
        <v>117.48657633118701</v>
      </c>
      <c r="L49" s="66">
        <f t="shared" si="4"/>
        <v>83.486222222222224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3613.85</v>
      </c>
      <c r="H50" s="66">
        <v>10000</v>
      </c>
      <c r="I50" s="66">
        <v>10000</v>
      </c>
      <c r="J50" s="66">
        <v>6814.61</v>
      </c>
      <c r="K50" s="66">
        <f t="shared" si="3"/>
        <v>188.56925439628097</v>
      </c>
      <c r="L50" s="66">
        <f t="shared" si="4"/>
        <v>68.146100000000004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6086.89</v>
      </c>
      <c r="H51" s="66">
        <v>21260</v>
      </c>
      <c r="I51" s="66">
        <v>21260</v>
      </c>
      <c r="J51" s="66">
        <v>5744.41</v>
      </c>
      <c r="K51" s="66">
        <f t="shared" si="3"/>
        <v>94.373481367332076</v>
      </c>
      <c r="L51" s="66">
        <f t="shared" si="4"/>
        <v>27.019802445907807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12589</v>
      </c>
      <c r="H52" s="66">
        <v>1500</v>
      </c>
      <c r="I52" s="66">
        <v>1500</v>
      </c>
      <c r="J52" s="66">
        <v>455</v>
      </c>
      <c r="K52" s="66">
        <f t="shared" si="3"/>
        <v>3.6142664230677575</v>
      </c>
      <c r="L52" s="66">
        <f t="shared" si="4"/>
        <v>30.333333333333332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219059.23</v>
      </c>
      <c r="H53" s="66">
        <v>500000</v>
      </c>
      <c r="I53" s="66">
        <v>500000</v>
      </c>
      <c r="J53" s="66">
        <v>250609.12</v>
      </c>
      <c r="K53" s="66">
        <f t="shared" si="3"/>
        <v>114.40244722854179</v>
      </c>
      <c r="L53" s="66">
        <f t="shared" si="4"/>
        <v>50.121823999999997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74.67</v>
      </c>
      <c r="H54" s="66">
        <v>130</v>
      </c>
      <c r="I54" s="66">
        <v>130</v>
      </c>
      <c r="J54" s="66">
        <v>162.18</v>
      </c>
      <c r="K54" s="66">
        <f t="shared" si="3"/>
        <v>217.19566090799518</v>
      </c>
      <c r="L54" s="66">
        <f t="shared" si="4"/>
        <v>124.75384615384615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1422.57</v>
      </c>
      <c r="H55" s="66">
        <v>3000</v>
      </c>
      <c r="I55" s="66">
        <v>3000</v>
      </c>
      <c r="J55" s="66">
        <v>298.27999999999997</v>
      </c>
      <c r="K55" s="66">
        <f t="shared" ref="K55:K75" si="5">(J55*100)/G55</f>
        <v>20.967685245717259</v>
      </c>
      <c r="L55" s="66">
        <f t="shared" ref="L55:L75" si="6">(J55*100)/I55</f>
        <v>9.9426666666666659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120</v>
      </c>
      <c r="H56" s="65">
        <f>H57</f>
        <v>2000</v>
      </c>
      <c r="I56" s="65">
        <f>I57</f>
        <v>2000</v>
      </c>
      <c r="J56" s="65">
        <f>J57</f>
        <v>0</v>
      </c>
      <c r="K56" s="65">
        <f t="shared" si="5"/>
        <v>0</v>
      </c>
      <c r="L56" s="65">
        <f t="shared" si="6"/>
        <v>0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120</v>
      </c>
      <c r="H57" s="66">
        <v>2000</v>
      </c>
      <c r="I57" s="66">
        <v>2000</v>
      </c>
      <c r="J57" s="66">
        <v>0</v>
      </c>
      <c r="K57" s="66">
        <f t="shared" si="5"/>
        <v>0</v>
      </c>
      <c r="L57" s="66">
        <f t="shared" si="6"/>
        <v>0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</f>
        <v>1167.3800000000001</v>
      </c>
      <c r="H58" s="65">
        <f>H59+H60+H61+H62</f>
        <v>6998</v>
      </c>
      <c r="I58" s="65">
        <f>I59+I60+I61+I62</f>
        <v>6998</v>
      </c>
      <c r="J58" s="65">
        <f>J59+J60+J61+J62</f>
        <v>1193.02</v>
      </c>
      <c r="K58" s="65">
        <f t="shared" si="5"/>
        <v>102.19637136151039</v>
      </c>
      <c r="L58" s="65">
        <f t="shared" si="6"/>
        <v>17.048013718205201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92.38</v>
      </c>
      <c r="H59" s="66">
        <v>3000</v>
      </c>
      <c r="I59" s="66">
        <v>3000</v>
      </c>
      <c r="J59" s="66">
        <v>1120.43</v>
      </c>
      <c r="K59" s="66">
        <f t="shared" si="5"/>
        <v>1212.8491015371294</v>
      </c>
      <c r="L59" s="66">
        <f t="shared" si="6"/>
        <v>37.347666666666669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20</v>
      </c>
      <c r="H60" s="66">
        <v>498</v>
      </c>
      <c r="I60" s="66">
        <v>498</v>
      </c>
      <c r="J60" s="66">
        <v>0</v>
      </c>
      <c r="K60" s="66">
        <f t="shared" si="5"/>
        <v>0</v>
      </c>
      <c r="L60" s="66">
        <f t="shared" si="6"/>
        <v>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2000</v>
      </c>
      <c r="I61" s="66">
        <v>2000</v>
      </c>
      <c r="J61" s="66">
        <v>0</v>
      </c>
      <c r="K61" s="66" t="e">
        <f t="shared" si="5"/>
        <v>#DIV/0!</v>
      </c>
      <c r="L61" s="66">
        <f t="shared" si="6"/>
        <v>0</v>
      </c>
    </row>
    <row r="62" spans="2:12" x14ac:dyDescent="0.25">
      <c r="B62" s="66"/>
      <c r="C62" s="66"/>
      <c r="D62" s="66"/>
      <c r="E62" s="66" t="s">
        <v>141</v>
      </c>
      <c r="F62" s="66" t="s">
        <v>134</v>
      </c>
      <c r="G62" s="66">
        <v>1055</v>
      </c>
      <c r="H62" s="66">
        <v>1500</v>
      </c>
      <c r="I62" s="66">
        <v>1500</v>
      </c>
      <c r="J62" s="66">
        <v>72.59</v>
      </c>
      <c r="K62" s="66">
        <f t="shared" si="5"/>
        <v>6.8805687203791468</v>
      </c>
      <c r="L62" s="66">
        <f t="shared" si="6"/>
        <v>4.8393333333333333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1427.54</v>
      </c>
      <c r="H63" s="65">
        <f>H64+H66</f>
        <v>5300</v>
      </c>
      <c r="I63" s="65">
        <f>I64+I66</f>
        <v>5300</v>
      </c>
      <c r="J63" s="65">
        <f>J64+J66</f>
        <v>1874.83</v>
      </c>
      <c r="K63" s="65">
        <f t="shared" si="5"/>
        <v>131.33292236995112</v>
      </c>
      <c r="L63" s="65">
        <f t="shared" si="6"/>
        <v>35.374150943396224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809.94</v>
      </c>
      <c r="H64" s="65">
        <f>H65</f>
        <v>3000</v>
      </c>
      <c r="I64" s="65">
        <f>I65</f>
        <v>3000</v>
      </c>
      <c r="J64" s="65">
        <f>J65</f>
        <v>546.39</v>
      </c>
      <c r="K64" s="65">
        <f t="shared" si="5"/>
        <v>67.460552633528408</v>
      </c>
      <c r="L64" s="65">
        <f t="shared" si="6"/>
        <v>18.213000000000001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809.94</v>
      </c>
      <c r="H65" s="66">
        <v>3000</v>
      </c>
      <c r="I65" s="66">
        <v>3000</v>
      </c>
      <c r="J65" s="66">
        <v>546.39</v>
      </c>
      <c r="K65" s="66">
        <f t="shared" si="5"/>
        <v>67.460552633528408</v>
      </c>
      <c r="L65" s="66">
        <f t="shared" si="6"/>
        <v>18.213000000000001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617.6</v>
      </c>
      <c r="H66" s="65">
        <f>H67</f>
        <v>2300</v>
      </c>
      <c r="I66" s="65">
        <f>I67</f>
        <v>2300</v>
      </c>
      <c r="J66" s="65">
        <f>J67</f>
        <v>1328.44</v>
      </c>
      <c r="K66" s="65">
        <f t="shared" si="5"/>
        <v>215.09715025906735</v>
      </c>
      <c r="L66" s="65">
        <f t="shared" si="6"/>
        <v>57.75826086956522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617.6</v>
      </c>
      <c r="H67" s="66">
        <v>2300</v>
      </c>
      <c r="I67" s="66">
        <v>2300</v>
      </c>
      <c r="J67" s="66">
        <v>1328.44</v>
      </c>
      <c r="K67" s="66">
        <f t="shared" si="5"/>
        <v>215.09715025906735</v>
      </c>
      <c r="L67" s="66">
        <f t="shared" si="6"/>
        <v>57.75826086956522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</f>
        <v>4149.83</v>
      </c>
      <c r="H68" s="65">
        <f>H69</f>
        <v>17894</v>
      </c>
      <c r="I68" s="65">
        <f>I69</f>
        <v>17894</v>
      </c>
      <c r="J68" s="65">
        <f>J69</f>
        <v>4573.8899999999994</v>
      </c>
      <c r="K68" s="65">
        <f t="shared" si="5"/>
        <v>110.21873185166622</v>
      </c>
      <c r="L68" s="65">
        <f t="shared" si="6"/>
        <v>25.561026042248798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G70+G74</f>
        <v>4149.83</v>
      </c>
      <c r="H69" s="65">
        <f>H70+H74</f>
        <v>17894</v>
      </c>
      <c r="I69" s="65">
        <f>I70+I74</f>
        <v>17894</v>
      </c>
      <c r="J69" s="65">
        <f>J70+J74</f>
        <v>4573.8899999999994</v>
      </c>
      <c r="K69" s="65">
        <f t="shared" si="5"/>
        <v>110.21873185166622</v>
      </c>
      <c r="L69" s="65">
        <f t="shared" si="6"/>
        <v>25.561026042248798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G71+G72+G73</f>
        <v>95.9</v>
      </c>
      <c r="H70" s="65">
        <f>H71+H72+H73</f>
        <v>4894</v>
      </c>
      <c r="I70" s="65">
        <f>I71+I72+I73</f>
        <v>4894</v>
      </c>
      <c r="J70" s="65">
        <f>J71+J72+J73</f>
        <v>537</v>
      </c>
      <c r="K70" s="65">
        <f t="shared" si="5"/>
        <v>559.95828988529718</v>
      </c>
      <c r="L70" s="65">
        <f t="shared" si="6"/>
        <v>10.972619534123416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95.9</v>
      </c>
      <c r="H71" s="66">
        <v>3296</v>
      </c>
      <c r="I71" s="66">
        <v>3296</v>
      </c>
      <c r="J71" s="66">
        <v>537</v>
      </c>
      <c r="K71" s="66">
        <f t="shared" si="5"/>
        <v>559.95828988529718</v>
      </c>
      <c r="L71" s="66">
        <f t="shared" si="6"/>
        <v>16.292475728155338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</v>
      </c>
      <c r="H72" s="66">
        <v>765</v>
      </c>
      <c r="I72" s="66">
        <v>765</v>
      </c>
      <c r="J72" s="66">
        <v>0</v>
      </c>
      <c r="K72" s="66" t="e">
        <f t="shared" si="5"/>
        <v>#DIV/0!</v>
      </c>
      <c r="L72" s="66">
        <f t="shared" si="6"/>
        <v>0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833</v>
      </c>
      <c r="I73" s="66">
        <v>833</v>
      </c>
      <c r="J73" s="66">
        <v>0</v>
      </c>
      <c r="K73" s="66" t="e">
        <f t="shared" si="5"/>
        <v>#DIV/0!</v>
      </c>
      <c r="L73" s="66">
        <f t="shared" si="6"/>
        <v>0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4053.93</v>
      </c>
      <c r="H74" s="65">
        <f>H75</f>
        <v>13000</v>
      </c>
      <c r="I74" s="65">
        <f>I75</f>
        <v>13000</v>
      </c>
      <c r="J74" s="65">
        <f>J75</f>
        <v>4036.89</v>
      </c>
      <c r="K74" s="65">
        <f t="shared" si="5"/>
        <v>99.579667137814425</v>
      </c>
      <c r="L74" s="65">
        <f t="shared" si="6"/>
        <v>31.053000000000001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4053.93</v>
      </c>
      <c r="H75" s="66">
        <v>13000</v>
      </c>
      <c r="I75" s="66">
        <v>13000</v>
      </c>
      <c r="J75" s="66">
        <v>4036.89</v>
      </c>
      <c r="K75" s="66">
        <f t="shared" si="5"/>
        <v>99.579667137814425</v>
      </c>
      <c r="L75" s="66">
        <f t="shared" si="6"/>
        <v>31.053000000000001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E21" sqref="E2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1713135.38</v>
      </c>
      <c r="D6" s="71">
        <f>D7+D9</f>
        <v>4715221</v>
      </c>
      <c r="E6" s="71">
        <f>E7+E9</f>
        <v>4715221</v>
      </c>
      <c r="F6" s="71">
        <f>F7+F9</f>
        <v>2557113.2000000002</v>
      </c>
      <c r="G6" s="72">
        <f t="shared" ref="G6:G15" si="0">(F6*100)/C6</f>
        <v>149.26509777645245</v>
      </c>
      <c r="H6" s="72">
        <f t="shared" ref="H6:H15" si="1">(F6*100)/E6</f>
        <v>54.231036042637236</v>
      </c>
    </row>
    <row r="7" spans="1:8" x14ac:dyDescent="0.25">
      <c r="A7"/>
      <c r="B7" s="8" t="s">
        <v>168</v>
      </c>
      <c r="C7" s="71">
        <f>C8</f>
        <v>1713039.48</v>
      </c>
      <c r="D7" s="71">
        <f>D8</f>
        <v>4707987</v>
      </c>
      <c r="E7" s="71">
        <f>E8</f>
        <v>4707987</v>
      </c>
      <c r="F7" s="71">
        <f>F8</f>
        <v>2556576.2000000002</v>
      </c>
      <c r="G7" s="72">
        <f t="shared" si="0"/>
        <v>149.24210620061135</v>
      </c>
      <c r="H7" s="72">
        <f t="shared" si="1"/>
        <v>54.302957930852401</v>
      </c>
    </row>
    <row r="8" spans="1:8" x14ac:dyDescent="0.25">
      <c r="A8"/>
      <c r="B8" s="16" t="s">
        <v>169</v>
      </c>
      <c r="C8" s="73">
        <v>1713039.48</v>
      </c>
      <c r="D8" s="73">
        <v>4707987</v>
      </c>
      <c r="E8" s="73">
        <v>4707987</v>
      </c>
      <c r="F8" s="74">
        <v>2556576.2000000002</v>
      </c>
      <c r="G8" s="70">
        <f t="shared" si="0"/>
        <v>149.24210620061135</v>
      </c>
      <c r="H8" s="70">
        <f t="shared" si="1"/>
        <v>54.302957930852401</v>
      </c>
    </row>
    <row r="9" spans="1:8" x14ac:dyDescent="0.25">
      <c r="A9"/>
      <c r="B9" s="8" t="s">
        <v>170</v>
      </c>
      <c r="C9" s="71">
        <f>C10</f>
        <v>95.9</v>
      </c>
      <c r="D9" s="71">
        <f>D10</f>
        <v>7234</v>
      </c>
      <c r="E9" s="71">
        <f>E10</f>
        <v>7234</v>
      </c>
      <c r="F9" s="71">
        <f>F10</f>
        <v>537</v>
      </c>
      <c r="G9" s="72">
        <f t="shared" si="0"/>
        <v>559.95828988529718</v>
      </c>
      <c r="H9" s="72">
        <f t="shared" si="1"/>
        <v>7.4232789604644731</v>
      </c>
    </row>
    <row r="10" spans="1:8" x14ac:dyDescent="0.25">
      <c r="A10"/>
      <c r="B10" s="16" t="s">
        <v>171</v>
      </c>
      <c r="C10" s="73">
        <v>95.9</v>
      </c>
      <c r="D10" s="73">
        <v>7234</v>
      </c>
      <c r="E10" s="73">
        <v>7234</v>
      </c>
      <c r="F10" s="74">
        <v>537</v>
      </c>
      <c r="G10" s="70">
        <f t="shared" si="0"/>
        <v>559.95828988529718</v>
      </c>
      <c r="H10" s="70">
        <f t="shared" si="1"/>
        <v>7.4232789604644731</v>
      </c>
    </row>
    <row r="11" spans="1:8" x14ac:dyDescent="0.25">
      <c r="B11" s="8" t="s">
        <v>32</v>
      </c>
      <c r="C11" s="75">
        <f>C12+C14</f>
        <v>1713135.38</v>
      </c>
      <c r="D11" s="75">
        <f>D12+D14</f>
        <v>4715221</v>
      </c>
      <c r="E11" s="75">
        <f>E12+E14</f>
        <v>4715221</v>
      </c>
      <c r="F11" s="75">
        <f>F12+F14</f>
        <v>2557113.2000000002</v>
      </c>
      <c r="G11" s="72">
        <f t="shared" si="0"/>
        <v>149.26509777645245</v>
      </c>
      <c r="H11" s="72">
        <f t="shared" si="1"/>
        <v>54.231036042637236</v>
      </c>
    </row>
    <row r="12" spans="1:8" x14ac:dyDescent="0.25">
      <c r="A12"/>
      <c r="B12" s="8" t="s">
        <v>168</v>
      </c>
      <c r="C12" s="75">
        <f>C13</f>
        <v>1713039.48</v>
      </c>
      <c r="D12" s="75">
        <f>D13</f>
        <v>4707987</v>
      </c>
      <c r="E12" s="75">
        <f>E13</f>
        <v>4707987</v>
      </c>
      <c r="F12" s="75">
        <f>F13</f>
        <v>2556576.2000000002</v>
      </c>
      <c r="G12" s="72">
        <f t="shared" si="0"/>
        <v>149.24210620061135</v>
      </c>
      <c r="H12" s="72">
        <f t="shared" si="1"/>
        <v>54.302957930852401</v>
      </c>
    </row>
    <row r="13" spans="1:8" x14ac:dyDescent="0.25">
      <c r="A13"/>
      <c r="B13" s="16" t="s">
        <v>169</v>
      </c>
      <c r="C13" s="73">
        <v>1713039.48</v>
      </c>
      <c r="D13" s="73">
        <v>4707987</v>
      </c>
      <c r="E13" s="76">
        <v>4707987</v>
      </c>
      <c r="F13" s="74">
        <v>2556576.2000000002</v>
      </c>
      <c r="G13" s="70">
        <f t="shared" si="0"/>
        <v>149.24210620061135</v>
      </c>
      <c r="H13" s="70">
        <f t="shared" si="1"/>
        <v>54.302957930852401</v>
      </c>
    </row>
    <row r="14" spans="1:8" x14ac:dyDescent="0.25">
      <c r="A14"/>
      <c r="B14" s="8" t="s">
        <v>170</v>
      </c>
      <c r="C14" s="75">
        <f>C15</f>
        <v>95.9</v>
      </c>
      <c r="D14" s="75">
        <f>D15</f>
        <v>7234</v>
      </c>
      <c r="E14" s="75">
        <f>E15</f>
        <v>7234</v>
      </c>
      <c r="F14" s="75">
        <f>F15</f>
        <v>537</v>
      </c>
      <c r="G14" s="72">
        <f t="shared" si="0"/>
        <v>559.95828988529718</v>
      </c>
      <c r="H14" s="72">
        <f t="shared" si="1"/>
        <v>7.4232789604644731</v>
      </c>
    </row>
    <row r="15" spans="1:8" x14ac:dyDescent="0.25">
      <c r="A15"/>
      <c r="B15" s="16" t="s">
        <v>171</v>
      </c>
      <c r="C15" s="73">
        <v>95.9</v>
      </c>
      <c r="D15" s="73">
        <v>7234</v>
      </c>
      <c r="E15" s="76">
        <v>7234</v>
      </c>
      <c r="F15" s="74">
        <v>537</v>
      </c>
      <c r="G15" s="70">
        <f t="shared" si="0"/>
        <v>559.95828988529718</v>
      </c>
      <c r="H15" s="70">
        <f t="shared" si="1"/>
        <v>7.4232789604644731</v>
      </c>
    </row>
    <row r="17" spans="3:3" x14ac:dyDescent="0.25">
      <c r="C17" s="9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16" sqref="C1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1713135.38</v>
      </c>
      <c r="D6" s="75">
        <f t="shared" si="0"/>
        <v>4715221</v>
      </c>
      <c r="E6" s="75">
        <f t="shared" si="0"/>
        <v>4715221</v>
      </c>
      <c r="F6" s="75">
        <f t="shared" si="0"/>
        <v>2557113.2000000002</v>
      </c>
      <c r="G6" s="70">
        <f>(F6*100)/C6</f>
        <v>149.26509777645245</v>
      </c>
      <c r="H6" s="70">
        <f>(F6*100)/E6</f>
        <v>54.231036042637236</v>
      </c>
    </row>
    <row r="7" spans="2:8" x14ac:dyDescent="0.25">
      <c r="B7" s="8" t="s">
        <v>172</v>
      </c>
      <c r="C7" s="75">
        <f t="shared" si="0"/>
        <v>1713135.38</v>
      </c>
      <c r="D7" s="75">
        <f t="shared" si="0"/>
        <v>4715221</v>
      </c>
      <c r="E7" s="75">
        <f t="shared" si="0"/>
        <v>4715221</v>
      </c>
      <c r="F7" s="75">
        <f t="shared" si="0"/>
        <v>2557113.2000000002</v>
      </c>
      <c r="G7" s="70">
        <f>(F7*100)/C7</f>
        <v>149.26509777645245</v>
      </c>
      <c r="H7" s="70">
        <f>(F7*100)/E7</f>
        <v>54.231036042637236</v>
      </c>
    </row>
    <row r="8" spans="2:8" x14ac:dyDescent="0.25">
      <c r="B8" s="11" t="s">
        <v>173</v>
      </c>
      <c r="C8" s="73">
        <v>1713135.38</v>
      </c>
      <c r="D8" s="73">
        <v>4715221</v>
      </c>
      <c r="E8" s="73">
        <v>4715221</v>
      </c>
      <c r="F8" s="74">
        <v>2557113.2000000002</v>
      </c>
      <c r="G8" s="70">
        <f>(F8*100)/C8</f>
        <v>149.26509777645245</v>
      </c>
      <c r="H8" s="70">
        <f>(F8*100)/E8</f>
        <v>54.231036042637236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174</v>
      </c>
      <c r="C1" s="39"/>
    </row>
    <row r="2" spans="1:6" ht="15" customHeight="1" x14ac:dyDescent="0.2">
      <c r="A2" s="41" t="s">
        <v>34</v>
      </c>
      <c r="B2" s="42" t="s">
        <v>175</v>
      </c>
      <c r="C2" s="39"/>
    </row>
    <row r="3" spans="1:6" s="39" customFormat="1" ht="43.5" customHeight="1" x14ac:dyDescent="0.2">
      <c r="A3" s="43" t="s">
        <v>35</v>
      </c>
      <c r="B3" s="37" t="s">
        <v>176</v>
      </c>
    </row>
    <row r="4" spans="1:6" s="39" customFormat="1" x14ac:dyDescent="0.2">
      <c r="A4" s="43" t="s">
        <v>36</v>
      </c>
      <c r="B4" s="44" t="s">
        <v>177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178</v>
      </c>
      <c r="B7" s="46"/>
      <c r="C7" s="77">
        <f>C11</f>
        <v>4707987</v>
      </c>
      <c r="D7" s="77">
        <f>D11</f>
        <v>4707987</v>
      </c>
      <c r="E7" s="77">
        <f>E11</f>
        <v>2556576.2000000002</v>
      </c>
      <c r="F7" s="77">
        <f>(E7*100)/D7</f>
        <v>54.302957930852401</v>
      </c>
    </row>
    <row r="8" spans="1:6" x14ac:dyDescent="0.2">
      <c r="A8" s="47" t="s">
        <v>68</v>
      </c>
      <c r="B8" s="46"/>
      <c r="C8" s="77">
        <f>C68</f>
        <v>7234</v>
      </c>
      <c r="D8" s="77">
        <f>D68</f>
        <v>7234</v>
      </c>
      <c r="E8" s="77">
        <f>E68</f>
        <v>537</v>
      </c>
      <c r="F8" s="77">
        <f>(E8*100)/D8</f>
        <v>7.4232789604644731</v>
      </c>
    </row>
    <row r="9" spans="1:6" s="57" customFormat="1" x14ac:dyDescent="0.2"/>
    <row r="10" spans="1:6" ht="38.25" x14ac:dyDescent="0.2">
      <c r="A10" s="47" t="s">
        <v>179</v>
      </c>
      <c r="B10" s="47" t="s">
        <v>180</v>
      </c>
      <c r="C10" s="47" t="s">
        <v>43</v>
      </c>
      <c r="D10" s="47" t="s">
        <v>181</v>
      </c>
      <c r="E10" s="47" t="s">
        <v>182</v>
      </c>
      <c r="F10" s="47" t="s">
        <v>183</v>
      </c>
    </row>
    <row r="11" spans="1:6" x14ac:dyDescent="0.2">
      <c r="A11" s="48" t="s">
        <v>178</v>
      </c>
      <c r="B11" s="48" t="s">
        <v>184</v>
      </c>
      <c r="C11" s="78">
        <f>C12+C55</f>
        <v>4707987</v>
      </c>
      <c r="D11" s="78">
        <f>D12+D55</f>
        <v>4707987</v>
      </c>
      <c r="E11" s="78">
        <f>E12+E55</f>
        <v>2556576.2000000002</v>
      </c>
      <c r="F11" s="79">
        <f>(E11*100)/D11</f>
        <v>54.302957930852401</v>
      </c>
    </row>
    <row r="12" spans="1:6" x14ac:dyDescent="0.2">
      <c r="A12" s="49" t="s">
        <v>66</v>
      </c>
      <c r="B12" s="50" t="s">
        <v>67</v>
      </c>
      <c r="C12" s="80">
        <f>C13+C21+C50</f>
        <v>4691287</v>
      </c>
      <c r="D12" s="80">
        <f>D13+D21+D50</f>
        <v>4691287</v>
      </c>
      <c r="E12" s="80">
        <f>E13+E21+E50</f>
        <v>2552539.31</v>
      </c>
      <c r="F12" s="81">
        <f>(E12*100)/D12</f>
        <v>54.410214297270663</v>
      </c>
    </row>
    <row r="13" spans="1:6" x14ac:dyDescent="0.2">
      <c r="A13" s="51" t="s">
        <v>68</v>
      </c>
      <c r="B13" s="52" t="s">
        <v>69</v>
      </c>
      <c r="C13" s="82">
        <f>C14+C17+C19</f>
        <v>3820307</v>
      </c>
      <c r="D13" s="82">
        <f>D14+D17+D19</f>
        <v>3820307</v>
      </c>
      <c r="E13" s="82">
        <f>E14+E17+E19</f>
        <v>2158888.71</v>
      </c>
      <c r="F13" s="81">
        <f>(E13*100)/D13</f>
        <v>56.510869676180477</v>
      </c>
    </row>
    <row r="14" spans="1:6" x14ac:dyDescent="0.2">
      <c r="A14" s="53" t="s">
        <v>70</v>
      </c>
      <c r="B14" s="54" t="s">
        <v>71</v>
      </c>
      <c r="C14" s="83">
        <f>C15+C16</f>
        <v>3236808</v>
      </c>
      <c r="D14" s="83">
        <f>D15+D16</f>
        <v>3236808</v>
      </c>
      <c r="E14" s="83">
        <f>E15+E16</f>
        <v>1806744.19</v>
      </c>
      <c r="F14" s="83">
        <f>(E14*100)/D14</f>
        <v>55.818701325503397</v>
      </c>
    </row>
    <row r="15" spans="1:6" x14ac:dyDescent="0.2">
      <c r="A15" s="55" t="s">
        <v>72</v>
      </c>
      <c r="B15" s="56" t="s">
        <v>73</v>
      </c>
      <c r="C15" s="84">
        <v>3202808</v>
      </c>
      <c r="D15" s="84">
        <v>3202808</v>
      </c>
      <c r="E15" s="84">
        <v>1771639.7</v>
      </c>
      <c r="F15" s="84"/>
    </row>
    <row r="16" spans="1:6" x14ac:dyDescent="0.2">
      <c r="A16" s="55" t="s">
        <v>74</v>
      </c>
      <c r="B16" s="56" t="s">
        <v>75</v>
      </c>
      <c r="C16" s="84">
        <v>34000</v>
      </c>
      <c r="D16" s="84">
        <v>34000</v>
      </c>
      <c r="E16" s="84">
        <v>35104.49</v>
      </c>
      <c r="F16" s="84"/>
    </row>
    <row r="17" spans="1:6" x14ac:dyDescent="0.2">
      <c r="A17" s="53" t="s">
        <v>76</v>
      </c>
      <c r="B17" s="54" t="s">
        <v>77</v>
      </c>
      <c r="C17" s="83">
        <f>C18</f>
        <v>95583</v>
      </c>
      <c r="D17" s="83">
        <f>D18</f>
        <v>95583</v>
      </c>
      <c r="E17" s="83">
        <f>E18</f>
        <v>56258.57</v>
      </c>
      <c r="F17" s="83">
        <f>(E17*100)/D17</f>
        <v>58.858343010786434</v>
      </c>
    </row>
    <row r="18" spans="1:6" x14ac:dyDescent="0.2">
      <c r="A18" s="55" t="s">
        <v>78</v>
      </c>
      <c r="B18" s="56" t="s">
        <v>77</v>
      </c>
      <c r="C18" s="84">
        <v>95583</v>
      </c>
      <c r="D18" s="84">
        <v>95583</v>
      </c>
      <c r="E18" s="84">
        <v>56258.57</v>
      </c>
      <c r="F18" s="84"/>
    </row>
    <row r="19" spans="1:6" x14ac:dyDescent="0.2">
      <c r="A19" s="53" t="s">
        <v>79</v>
      </c>
      <c r="B19" s="54" t="s">
        <v>80</v>
      </c>
      <c r="C19" s="83">
        <f>C20</f>
        <v>487916</v>
      </c>
      <c r="D19" s="83">
        <f>D20</f>
        <v>487916</v>
      </c>
      <c r="E19" s="83">
        <f>E20</f>
        <v>295885.95</v>
      </c>
      <c r="F19" s="83">
        <f>(E19*100)/D19</f>
        <v>60.642805318948341</v>
      </c>
    </row>
    <row r="20" spans="1:6" x14ac:dyDescent="0.2">
      <c r="A20" s="55" t="s">
        <v>81</v>
      </c>
      <c r="B20" s="56" t="s">
        <v>82</v>
      </c>
      <c r="C20" s="84">
        <v>487916</v>
      </c>
      <c r="D20" s="84">
        <v>487916</v>
      </c>
      <c r="E20" s="84">
        <v>295885.95</v>
      </c>
      <c r="F20" s="84"/>
    </row>
    <row r="21" spans="1:6" x14ac:dyDescent="0.2">
      <c r="A21" s="51" t="s">
        <v>83</v>
      </c>
      <c r="B21" s="52" t="s">
        <v>84</v>
      </c>
      <c r="C21" s="82">
        <f>C22+C27+C33+C43+C45</f>
        <v>865680</v>
      </c>
      <c r="D21" s="82">
        <f>D22+D27+D33+D43+D45</f>
        <v>865680</v>
      </c>
      <c r="E21" s="82">
        <f>E22+E27+E33+E43+E45</f>
        <v>391775.77</v>
      </c>
      <c r="F21" s="81">
        <f>(E21*100)/D21</f>
        <v>45.256419231124667</v>
      </c>
    </row>
    <row r="22" spans="1:6" x14ac:dyDescent="0.2">
      <c r="A22" s="53" t="s">
        <v>85</v>
      </c>
      <c r="B22" s="54" t="s">
        <v>86</v>
      </c>
      <c r="C22" s="83">
        <f>C23+C24+C25+C26</f>
        <v>114700</v>
      </c>
      <c r="D22" s="83">
        <f>D23+D24+D25+D26</f>
        <v>114700</v>
      </c>
      <c r="E22" s="83">
        <f>E23+E24+E25+E26</f>
        <v>48291.579999999994</v>
      </c>
      <c r="F22" s="83">
        <f>(E22*100)/D22</f>
        <v>42.102510897994769</v>
      </c>
    </row>
    <row r="23" spans="1:6" x14ac:dyDescent="0.2">
      <c r="A23" s="55" t="s">
        <v>87</v>
      </c>
      <c r="B23" s="56" t="s">
        <v>88</v>
      </c>
      <c r="C23" s="84">
        <v>10000</v>
      </c>
      <c r="D23" s="84">
        <v>10000</v>
      </c>
      <c r="E23" s="84">
        <v>6826</v>
      </c>
      <c r="F23" s="84"/>
    </row>
    <row r="24" spans="1:6" ht="25.5" x14ac:dyDescent="0.2">
      <c r="A24" s="55" t="s">
        <v>89</v>
      </c>
      <c r="B24" s="56" t="s">
        <v>90</v>
      </c>
      <c r="C24" s="84">
        <v>100000</v>
      </c>
      <c r="D24" s="84">
        <v>100000</v>
      </c>
      <c r="E24" s="84">
        <v>40834.449999999997</v>
      </c>
      <c r="F24" s="84"/>
    </row>
    <row r="25" spans="1:6" x14ac:dyDescent="0.2">
      <c r="A25" s="55" t="s">
        <v>91</v>
      </c>
      <c r="B25" s="56" t="s">
        <v>92</v>
      </c>
      <c r="C25" s="84">
        <v>4500</v>
      </c>
      <c r="D25" s="84">
        <v>4500</v>
      </c>
      <c r="E25" s="84">
        <v>631.13</v>
      </c>
      <c r="F25" s="84"/>
    </row>
    <row r="26" spans="1:6" x14ac:dyDescent="0.2">
      <c r="A26" s="55" t="s">
        <v>93</v>
      </c>
      <c r="B26" s="56" t="s">
        <v>94</v>
      </c>
      <c r="C26" s="84">
        <v>200</v>
      </c>
      <c r="D26" s="84">
        <v>200</v>
      </c>
      <c r="E26" s="84">
        <v>0</v>
      </c>
      <c r="F26" s="84"/>
    </row>
    <row r="27" spans="1:6" x14ac:dyDescent="0.2">
      <c r="A27" s="53" t="s">
        <v>95</v>
      </c>
      <c r="B27" s="54" t="s">
        <v>96</v>
      </c>
      <c r="C27" s="83">
        <f>C28+C29+C30+C31+C32</f>
        <v>114250</v>
      </c>
      <c r="D27" s="83">
        <f>D28+D29+D30+D31+D32</f>
        <v>114250</v>
      </c>
      <c r="E27" s="83">
        <f>E28+E29+E30+E31+E32</f>
        <v>37200.42</v>
      </c>
      <c r="F27" s="83">
        <f>(E27*100)/D27</f>
        <v>32.560542669584244</v>
      </c>
    </row>
    <row r="28" spans="1:6" x14ac:dyDescent="0.2">
      <c r="A28" s="55" t="s">
        <v>97</v>
      </c>
      <c r="B28" s="56" t="s">
        <v>98</v>
      </c>
      <c r="C28" s="84">
        <v>66000</v>
      </c>
      <c r="D28" s="84">
        <v>66000</v>
      </c>
      <c r="E28" s="84">
        <v>21201.69</v>
      </c>
      <c r="F28" s="84"/>
    </row>
    <row r="29" spans="1:6" x14ac:dyDescent="0.2">
      <c r="A29" s="55" t="s">
        <v>101</v>
      </c>
      <c r="B29" s="56" t="s">
        <v>102</v>
      </c>
      <c r="C29" s="84">
        <v>44000</v>
      </c>
      <c r="D29" s="84">
        <v>44000</v>
      </c>
      <c r="E29" s="84">
        <v>15204.8</v>
      </c>
      <c r="F29" s="84"/>
    </row>
    <row r="30" spans="1:6" x14ac:dyDescent="0.2">
      <c r="A30" s="55" t="s">
        <v>103</v>
      </c>
      <c r="B30" s="56" t="s">
        <v>104</v>
      </c>
      <c r="C30" s="84">
        <v>250</v>
      </c>
      <c r="D30" s="84">
        <v>250</v>
      </c>
      <c r="E30" s="84">
        <v>688.83</v>
      </c>
      <c r="F30" s="84"/>
    </row>
    <row r="31" spans="1:6" x14ac:dyDescent="0.2">
      <c r="A31" s="55" t="s">
        <v>105</v>
      </c>
      <c r="B31" s="56" t="s">
        <v>106</v>
      </c>
      <c r="C31" s="84">
        <v>3000</v>
      </c>
      <c r="D31" s="84">
        <v>3000</v>
      </c>
      <c r="E31" s="84">
        <v>0</v>
      </c>
      <c r="F31" s="84"/>
    </row>
    <row r="32" spans="1:6" x14ac:dyDescent="0.2">
      <c r="A32" s="55" t="s">
        <v>107</v>
      </c>
      <c r="B32" s="56" t="s">
        <v>108</v>
      </c>
      <c r="C32" s="84">
        <v>1000</v>
      </c>
      <c r="D32" s="84">
        <v>1000</v>
      </c>
      <c r="E32" s="84">
        <v>105.1</v>
      </c>
      <c r="F32" s="84"/>
    </row>
    <row r="33" spans="1:6" x14ac:dyDescent="0.2">
      <c r="A33" s="53" t="s">
        <v>109</v>
      </c>
      <c r="B33" s="54" t="s">
        <v>110</v>
      </c>
      <c r="C33" s="83">
        <f>C34+C35+C36+C37+C38+C39+C40+C41+C42</f>
        <v>628130</v>
      </c>
      <c r="D33" s="83">
        <f>D34+D35+D36+D37+D38+D39+D40+D41+D42</f>
        <v>628130</v>
      </c>
      <c r="E33" s="83">
        <f>E34+E35+E36+E37+E38+E39+E40+E41+E42</f>
        <v>305090.75</v>
      </c>
      <c r="F33" s="83">
        <f>(E33*100)/D33</f>
        <v>48.571275054526929</v>
      </c>
    </row>
    <row r="34" spans="1:6" x14ac:dyDescent="0.2">
      <c r="A34" s="55" t="s">
        <v>111</v>
      </c>
      <c r="B34" s="56" t="s">
        <v>112</v>
      </c>
      <c r="C34" s="84">
        <v>52000</v>
      </c>
      <c r="D34" s="84">
        <v>52000</v>
      </c>
      <c r="E34" s="84">
        <v>28065.09</v>
      </c>
      <c r="F34" s="84"/>
    </row>
    <row r="35" spans="1:6" x14ac:dyDescent="0.2">
      <c r="A35" s="55" t="s">
        <v>113</v>
      </c>
      <c r="B35" s="56" t="s">
        <v>114</v>
      </c>
      <c r="C35" s="84">
        <v>37000</v>
      </c>
      <c r="D35" s="84">
        <v>37000</v>
      </c>
      <c r="E35" s="84">
        <v>9185.18</v>
      </c>
      <c r="F35" s="84"/>
    </row>
    <row r="36" spans="1:6" x14ac:dyDescent="0.2">
      <c r="A36" s="55" t="s">
        <v>115</v>
      </c>
      <c r="B36" s="56" t="s">
        <v>116</v>
      </c>
      <c r="C36" s="84">
        <v>4500</v>
      </c>
      <c r="D36" s="84">
        <v>4500</v>
      </c>
      <c r="E36" s="84">
        <v>3756.88</v>
      </c>
      <c r="F36" s="84"/>
    </row>
    <row r="37" spans="1:6" x14ac:dyDescent="0.2">
      <c r="A37" s="55" t="s">
        <v>117</v>
      </c>
      <c r="B37" s="56" t="s">
        <v>118</v>
      </c>
      <c r="C37" s="84">
        <v>10000</v>
      </c>
      <c r="D37" s="84">
        <v>10000</v>
      </c>
      <c r="E37" s="84">
        <v>6814.61</v>
      </c>
      <c r="F37" s="84"/>
    </row>
    <row r="38" spans="1:6" x14ac:dyDescent="0.2">
      <c r="A38" s="55" t="s">
        <v>119</v>
      </c>
      <c r="B38" s="56" t="s">
        <v>120</v>
      </c>
      <c r="C38" s="84">
        <v>20000</v>
      </c>
      <c r="D38" s="84">
        <v>20000</v>
      </c>
      <c r="E38" s="84">
        <v>5744.41</v>
      </c>
      <c r="F38" s="84"/>
    </row>
    <row r="39" spans="1:6" x14ac:dyDescent="0.2">
      <c r="A39" s="55" t="s">
        <v>121</v>
      </c>
      <c r="B39" s="56" t="s">
        <v>122</v>
      </c>
      <c r="C39" s="84">
        <v>1500</v>
      </c>
      <c r="D39" s="84">
        <v>1500</v>
      </c>
      <c r="E39" s="84">
        <v>455</v>
      </c>
      <c r="F39" s="84"/>
    </row>
    <row r="40" spans="1:6" x14ac:dyDescent="0.2">
      <c r="A40" s="55" t="s">
        <v>123</v>
      </c>
      <c r="B40" s="56" t="s">
        <v>124</v>
      </c>
      <c r="C40" s="84">
        <v>500000</v>
      </c>
      <c r="D40" s="84">
        <v>500000</v>
      </c>
      <c r="E40" s="84">
        <v>250609.12</v>
      </c>
      <c r="F40" s="84"/>
    </row>
    <row r="41" spans="1:6" x14ac:dyDescent="0.2">
      <c r="A41" s="55" t="s">
        <v>125</v>
      </c>
      <c r="B41" s="56" t="s">
        <v>126</v>
      </c>
      <c r="C41" s="84">
        <v>130</v>
      </c>
      <c r="D41" s="84">
        <v>130</v>
      </c>
      <c r="E41" s="84">
        <v>162.18</v>
      </c>
      <c r="F41" s="84"/>
    </row>
    <row r="42" spans="1:6" x14ac:dyDescent="0.2">
      <c r="A42" s="55" t="s">
        <v>127</v>
      </c>
      <c r="B42" s="56" t="s">
        <v>128</v>
      </c>
      <c r="C42" s="84">
        <v>3000</v>
      </c>
      <c r="D42" s="84">
        <v>3000</v>
      </c>
      <c r="E42" s="84">
        <v>298.27999999999997</v>
      </c>
      <c r="F42" s="84"/>
    </row>
    <row r="43" spans="1:6" x14ac:dyDescent="0.2">
      <c r="A43" s="53" t="s">
        <v>129</v>
      </c>
      <c r="B43" s="54" t="s">
        <v>130</v>
      </c>
      <c r="C43" s="83">
        <f>C44</f>
        <v>2000</v>
      </c>
      <c r="D43" s="83">
        <f>D44</f>
        <v>2000</v>
      </c>
      <c r="E43" s="83">
        <f>E44</f>
        <v>0</v>
      </c>
      <c r="F43" s="83">
        <f>(E43*100)/D43</f>
        <v>0</v>
      </c>
    </row>
    <row r="44" spans="1:6" ht="25.5" x14ac:dyDescent="0.2">
      <c r="A44" s="55" t="s">
        <v>131</v>
      </c>
      <c r="B44" s="56" t="s">
        <v>132</v>
      </c>
      <c r="C44" s="84">
        <v>2000</v>
      </c>
      <c r="D44" s="84">
        <v>2000</v>
      </c>
      <c r="E44" s="84">
        <v>0</v>
      </c>
      <c r="F44" s="84"/>
    </row>
    <row r="45" spans="1:6" x14ac:dyDescent="0.2">
      <c r="A45" s="53" t="s">
        <v>133</v>
      </c>
      <c r="B45" s="54" t="s">
        <v>134</v>
      </c>
      <c r="C45" s="83">
        <f>C46+C47+C48+C49</f>
        <v>6600</v>
      </c>
      <c r="D45" s="83">
        <f>D46+D47+D48+D49</f>
        <v>6600</v>
      </c>
      <c r="E45" s="83">
        <f>E46+E47+E48+E49</f>
        <v>1193.02</v>
      </c>
      <c r="F45" s="83">
        <f>(E45*100)/D45</f>
        <v>18.076060606060604</v>
      </c>
    </row>
    <row r="46" spans="1:6" x14ac:dyDescent="0.2">
      <c r="A46" s="55" t="s">
        <v>135</v>
      </c>
      <c r="B46" s="56" t="s">
        <v>136</v>
      </c>
      <c r="C46" s="84">
        <v>3000</v>
      </c>
      <c r="D46" s="84">
        <v>3000</v>
      </c>
      <c r="E46" s="84">
        <v>1120.43</v>
      </c>
      <c r="F46" s="84"/>
    </row>
    <row r="47" spans="1:6" x14ac:dyDescent="0.2">
      <c r="A47" s="55" t="s">
        <v>137</v>
      </c>
      <c r="B47" s="56" t="s">
        <v>138</v>
      </c>
      <c r="C47" s="84">
        <v>100</v>
      </c>
      <c r="D47" s="84">
        <v>100</v>
      </c>
      <c r="E47" s="84">
        <v>0</v>
      </c>
      <c r="F47" s="84"/>
    </row>
    <row r="48" spans="1:6" x14ac:dyDescent="0.2">
      <c r="A48" s="55" t="s">
        <v>139</v>
      </c>
      <c r="B48" s="56" t="s">
        <v>140</v>
      </c>
      <c r="C48" s="84">
        <v>2000</v>
      </c>
      <c r="D48" s="84">
        <v>2000</v>
      </c>
      <c r="E48" s="84">
        <v>0</v>
      </c>
      <c r="F48" s="84"/>
    </row>
    <row r="49" spans="1:6" x14ac:dyDescent="0.2">
      <c r="A49" s="55" t="s">
        <v>141</v>
      </c>
      <c r="B49" s="56" t="s">
        <v>134</v>
      </c>
      <c r="C49" s="84">
        <v>1500</v>
      </c>
      <c r="D49" s="84">
        <v>1500</v>
      </c>
      <c r="E49" s="84">
        <v>72.59</v>
      </c>
      <c r="F49" s="84"/>
    </row>
    <row r="50" spans="1:6" x14ac:dyDescent="0.2">
      <c r="A50" s="51" t="s">
        <v>142</v>
      </c>
      <c r="B50" s="52" t="s">
        <v>143</v>
      </c>
      <c r="C50" s="82">
        <f>C51+C53</f>
        <v>5300</v>
      </c>
      <c r="D50" s="82">
        <f>D51+D53</f>
        <v>5300</v>
      </c>
      <c r="E50" s="82">
        <f>E51+E53</f>
        <v>1874.83</v>
      </c>
      <c r="F50" s="81">
        <f>(E50*100)/D50</f>
        <v>35.374150943396224</v>
      </c>
    </row>
    <row r="51" spans="1:6" x14ac:dyDescent="0.2">
      <c r="A51" s="53" t="s">
        <v>144</v>
      </c>
      <c r="B51" s="54" t="s">
        <v>145</v>
      </c>
      <c r="C51" s="83">
        <f>C52</f>
        <v>3000</v>
      </c>
      <c r="D51" s="83">
        <f>D52</f>
        <v>3000</v>
      </c>
      <c r="E51" s="83">
        <f>E52</f>
        <v>546.39</v>
      </c>
      <c r="F51" s="83">
        <f>(E51*100)/D51</f>
        <v>18.213000000000001</v>
      </c>
    </row>
    <row r="52" spans="1:6" ht="25.5" x14ac:dyDescent="0.2">
      <c r="A52" s="55" t="s">
        <v>146</v>
      </c>
      <c r="B52" s="56" t="s">
        <v>147</v>
      </c>
      <c r="C52" s="84">
        <v>3000</v>
      </c>
      <c r="D52" s="84">
        <v>3000</v>
      </c>
      <c r="E52" s="84">
        <v>546.39</v>
      </c>
      <c r="F52" s="84"/>
    </row>
    <row r="53" spans="1:6" x14ac:dyDescent="0.2">
      <c r="A53" s="53" t="s">
        <v>148</v>
      </c>
      <c r="B53" s="54" t="s">
        <v>149</v>
      </c>
      <c r="C53" s="83">
        <f>C54</f>
        <v>2300</v>
      </c>
      <c r="D53" s="83">
        <f>D54</f>
        <v>2300</v>
      </c>
      <c r="E53" s="83">
        <f>E54</f>
        <v>1328.44</v>
      </c>
      <c r="F53" s="83">
        <f>(E53*100)/D53</f>
        <v>57.75826086956522</v>
      </c>
    </row>
    <row r="54" spans="1:6" x14ac:dyDescent="0.2">
      <c r="A54" s="55" t="s">
        <v>150</v>
      </c>
      <c r="B54" s="56" t="s">
        <v>151</v>
      </c>
      <c r="C54" s="84">
        <v>2300</v>
      </c>
      <c r="D54" s="84">
        <v>2300</v>
      </c>
      <c r="E54" s="84">
        <v>1328.44</v>
      </c>
      <c r="F54" s="84"/>
    </row>
    <row r="55" spans="1:6" x14ac:dyDescent="0.2">
      <c r="A55" s="49" t="s">
        <v>152</v>
      </c>
      <c r="B55" s="50" t="s">
        <v>153</v>
      </c>
      <c r="C55" s="80">
        <f>C56</f>
        <v>16700</v>
      </c>
      <c r="D55" s="80">
        <f>D56</f>
        <v>16700</v>
      </c>
      <c r="E55" s="80">
        <f>E56</f>
        <v>4036.89</v>
      </c>
      <c r="F55" s="81">
        <f>(E55*100)/D55</f>
        <v>24.172994011976048</v>
      </c>
    </row>
    <row r="56" spans="1:6" x14ac:dyDescent="0.2">
      <c r="A56" s="51" t="s">
        <v>154</v>
      </c>
      <c r="B56" s="52" t="s">
        <v>155</v>
      </c>
      <c r="C56" s="82">
        <f>C57+C61</f>
        <v>16700</v>
      </c>
      <c r="D56" s="82">
        <f>D57+D61</f>
        <v>16700</v>
      </c>
      <c r="E56" s="82">
        <f>E57+E61</f>
        <v>4036.89</v>
      </c>
      <c r="F56" s="81">
        <f>(E56*100)/D56</f>
        <v>24.172994011976048</v>
      </c>
    </row>
    <row r="57" spans="1:6" x14ac:dyDescent="0.2">
      <c r="A57" s="53" t="s">
        <v>156</v>
      </c>
      <c r="B57" s="54" t="s">
        <v>157</v>
      </c>
      <c r="C57" s="83">
        <f>C58+C59+C60</f>
        <v>3700</v>
      </c>
      <c r="D57" s="83">
        <f>D58+D59+D60</f>
        <v>3700</v>
      </c>
      <c r="E57" s="83">
        <f>E58+E59+E60</f>
        <v>0</v>
      </c>
      <c r="F57" s="83">
        <f>(E57*100)/D57</f>
        <v>0</v>
      </c>
    </row>
    <row r="58" spans="1:6" x14ac:dyDescent="0.2">
      <c r="A58" s="55" t="s">
        <v>158</v>
      </c>
      <c r="B58" s="56" t="s">
        <v>159</v>
      </c>
      <c r="C58" s="84">
        <v>2500</v>
      </c>
      <c r="D58" s="84">
        <v>2500</v>
      </c>
      <c r="E58" s="84">
        <v>0</v>
      </c>
      <c r="F58" s="84"/>
    </row>
    <row r="59" spans="1:6" x14ac:dyDescent="0.2">
      <c r="A59" s="55" t="s">
        <v>160</v>
      </c>
      <c r="B59" s="56" t="s">
        <v>161</v>
      </c>
      <c r="C59" s="84">
        <v>500</v>
      </c>
      <c r="D59" s="84">
        <v>500</v>
      </c>
      <c r="E59" s="84">
        <v>0</v>
      </c>
      <c r="F59" s="84"/>
    </row>
    <row r="60" spans="1:6" x14ac:dyDescent="0.2">
      <c r="A60" s="55" t="s">
        <v>162</v>
      </c>
      <c r="B60" s="56" t="s">
        <v>163</v>
      </c>
      <c r="C60" s="84">
        <v>700</v>
      </c>
      <c r="D60" s="84">
        <v>700</v>
      </c>
      <c r="E60" s="84">
        <v>0</v>
      </c>
      <c r="F60" s="84"/>
    </row>
    <row r="61" spans="1:6" x14ac:dyDescent="0.2">
      <c r="A61" s="53" t="s">
        <v>164</v>
      </c>
      <c r="B61" s="54" t="s">
        <v>165</v>
      </c>
      <c r="C61" s="83">
        <f>C62</f>
        <v>13000</v>
      </c>
      <c r="D61" s="83">
        <f>D62</f>
        <v>13000</v>
      </c>
      <c r="E61" s="83">
        <f>E62</f>
        <v>4036.89</v>
      </c>
      <c r="F61" s="83">
        <f>(E61*100)/D61</f>
        <v>31.053000000000001</v>
      </c>
    </row>
    <row r="62" spans="1:6" x14ac:dyDescent="0.2">
      <c r="A62" s="55" t="s">
        <v>166</v>
      </c>
      <c r="B62" s="56" t="s">
        <v>167</v>
      </c>
      <c r="C62" s="84">
        <v>13000</v>
      </c>
      <c r="D62" s="84">
        <v>13000</v>
      </c>
      <c r="E62" s="84">
        <v>4036.89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0">C64</f>
        <v>4707987</v>
      </c>
      <c r="D63" s="80">
        <f t="shared" si="0"/>
        <v>4707987</v>
      </c>
      <c r="E63" s="80">
        <f t="shared" si="0"/>
        <v>2556576.2000000002</v>
      </c>
      <c r="F63" s="81">
        <f>(E63*100)/D63</f>
        <v>54.302957930852401</v>
      </c>
    </row>
    <row r="64" spans="1:6" x14ac:dyDescent="0.2">
      <c r="A64" s="51" t="s">
        <v>58</v>
      </c>
      <c r="B64" s="52" t="s">
        <v>59</v>
      </c>
      <c r="C64" s="82">
        <f t="shared" si="0"/>
        <v>4707987</v>
      </c>
      <c r="D64" s="82">
        <f t="shared" si="0"/>
        <v>4707987</v>
      </c>
      <c r="E64" s="82">
        <f t="shared" si="0"/>
        <v>2556576.2000000002</v>
      </c>
      <c r="F64" s="81">
        <f>(E64*100)/D64</f>
        <v>54.302957930852401</v>
      </c>
    </row>
    <row r="65" spans="1:6" ht="25.5" x14ac:dyDescent="0.2">
      <c r="A65" s="53" t="s">
        <v>60</v>
      </c>
      <c r="B65" s="54" t="s">
        <v>61</v>
      </c>
      <c r="C65" s="83">
        <f>C66+C67</f>
        <v>4707987</v>
      </c>
      <c r="D65" s="83">
        <f>D66+D67</f>
        <v>4707987</v>
      </c>
      <c r="E65" s="83">
        <f>E66+E67</f>
        <v>2556576.2000000002</v>
      </c>
      <c r="F65" s="83">
        <f>(E65*100)/D65</f>
        <v>54.302957930852401</v>
      </c>
    </row>
    <row r="66" spans="1:6" x14ac:dyDescent="0.2">
      <c r="A66" s="55" t="s">
        <v>62</v>
      </c>
      <c r="B66" s="56" t="s">
        <v>63</v>
      </c>
      <c r="C66" s="84">
        <v>4691287</v>
      </c>
      <c r="D66" s="84">
        <v>4691287</v>
      </c>
      <c r="E66" s="84">
        <v>2552539.31</v>
      </c>
      <c r="F66" s="84"/>
    </row>
    <row r="67" spans="1:6" ht="25.5" x14ac:dyDescent="0.2">
      <c r="A67" s="55" t="s">
        <v>64</v>
      </c>
      <c r="B67" s="56" t="s">
        <v>65</v>
      </c>
      <c r="C67" s="84">
        <v>16700</v>
      </c>
      <c r="D67" s="84">
        <v>16700</v>
      </c>
      <c r="E67" s="84">
        <v>4036.89</v>
      </c>
      <c r="F67" s="84"/>
    </row>
    <row r="68" spans="1:6" x14ac:dyDescent="0.2">
      <c r="A68" s="48" t="s">
        <v>68</v>
      </c>
      <c r="B68" s="48" t="s">
        <v>185</v>
      </c>
      <c r="C68" s="78">
        <f>C69+C80</f>
        <v>7234</v>
      </c>
      <c r="D68" s="78">
        <f>D69+D80</f>
        <v>7234</v>
      </c>
      <c r="E68" s="78">
        <f>E69+E80</f>
        <v>537</v>
      </c>
      <c r="F68" s="79">
        <f>(E68*100)/D68</f>
        <v>7.4232789604644731</v>
      </c>
    </row>
    <row r="69" spans="1:6" x14ac:dyDescent="0.2">
      <c r="A69" s="49" t="s">
        <v>66</v>
      </c>
      <c r="B69" s="50" t="s">
        <v>67</v>
      </c>
      <c r="C69" s="80">
        <f>C70</f>
        <v>6040</v>
      </c>
      <c r="D69" s="80">
        <f>D70</f>
        <v>6040</v>
      </c>
      <c r="E69" s="80">
        <f>E70</f>
        <v>0</v>
      </c>
      <c r="F69" s="81">
        <f>(E69*100)/D69</f>
        <v>0</v>
      </c>
    </row>
    <row r="70" spans="1:6" x14ac:dyDescent="0.2">
      <c r="A70" s="51" t="s">
        <v>83</v>
      </c>
      <c r="B70" s="52" t="s">
        <v>84</v>
      </c>
      <c r="C70" s="82">
        <f>C71+C75+C78</f>
        <v>6040</v>
      </c>
      <c r="D70" s="82">
        <f>D71+D75+D78</f>
        <v>6040</v>
      </c>
      <c r="E70" s="82">
        <f>E71+E75+E78</f>
        <v>0</v>
      </c>
      <c r="F70" s="81">
        <f>(E70*100)/D70</f>
        <v>0</v>
      </c>
    </row>
    <row r="71" spans="1:6" x14ac:dyDescent="0.2">
      <c r="A71" s="53" t="s">
        <v>95</v>
      </c>
      <c r="B71" s="54" t="s">
        <v>96</v>
      </c>
      <c r="C71" s="83">
        <f>C72+C73+C74</f>
        <v>4116</v>
      </c>
      <c r="D71" s="83">
        <f>D72+D73+D74</f>
        <v>4116</v>
      </c>
      <c r="E71" s="83">
        <f>E72+E73+E74</f>
        <v>0</v>
      </c>
      <c r="F71" s="83">
        <f>(E71*100)/D71</f>
        <v>0</v>
      </c>
    </row>
    <row r="72" spans="1:6" x14ac:dyDescent="0.2">
      <c r="A72" s="55" t="s">
        <v>97</v>
      </c>
      <c r="B72" s="56" t="s">
        <v>98</v>
      </c>
      <c r="C72" s="84">
        <v>3054</v>
      </c>
      <c r="D72" s="84">
        <v>3054</v>
      </c>
      <c r="E72" s="84">
        <v>0</v>
      </c>
      <c r="F72" s="84"/>
    </row>
    <row r="73" spans="1:6" x14ac:dyDescent="0.2">
      <c r="A73" s="55" t="s">
        <v>99</v>
      </c>
      <c r="B73" s="56" t="s">
        <v>100</v>
      </c>
      <c r="C73" s="84">
        <v>531</v>
      </c>
      <c r="D73" s="84">
        <v>531</v>
      </c>
      <c r="E73" s="84">
        <v>0</v>
      </c>
      <c r="F73" s="84"/>
    </row>
    <row r="74" spans="1:6" x14ac:dyDescent="0.2">
      <c r="A74" s="55" t="s">
        <v>101</v>
      </c>
      <c r="B74" s="56" t="s">
        <v>102</v>
      </c>
      <c r="C74" s="84">
        <v>531</v>
      </c>
      <c r="D74" s="84">
        <v>531</v>
      </c>
      <c r="E74" s="84">
        <v>0</v>
      </c>
      <c r="F74" s="84"/>
    </row>
    <row r="75" spans="1:6" x14ac:dyDescent="0.2">
      <c r="A75" s="53" t="s">
        <v>109</v>
      </c>
      <c r="B75" s="54" t="s">
        <v>110</v>
      </c>
      <c r="C75" s="83">
        <f>C76+C77</f>
        <v>1526</v>
      </c>
      <c r="D75" s="83">
        <f>D76+D77</f>
        <v>1526</v>
      </c>
      <c r="E75" s="83">
        <f>E76+E77</f>
        <v>0</v>
      </c>
      <c r="F75" s="83">
        <f>(E75*100)/D75</f>
        <v>0</v>
      </c>
    </row>
    <row r="76" spans="1:6" x14ac:dyDescent="0.2">
      <c r="A76" s="55" t="s">
        <v>113</v>
      </c>
      <c r="B76" s="56" t="s">
        <v>114</v>
      </c>
      <c r="C76" s="84">
        <v>266</v>
      </c>
      <c r="D76" s="84">
        <v>266</v>
      </c>
      <c r="E76" s="84">
        <v>0</v>
      </c>
      <c r="F76" s="84"/>
    </row>
    <row r="77" spans="1:6" x14ac:dyDescent="0.2">
      <c r="A77" s="55" t="s">
        <v>119</v>
      </c>
      <c r="B77" s="56" t="s">
        <v>120</v>
      </c>
      <c r="C77" s="84">
        <v>1260</v>
      </c>
      <c r="D77" s="84">
        <v>1260</v>
      </c>
      <c r="E77" s="84">
        <v>0</v>
      </c>
      <c r="F77" s="84"/>
    </row>
    <row r="78" spans="1:6" x14ac:dyDescent="0.2">
      <c r="A78" s="53" t="s">
        <v>133</v>
      </c>
      <c r="B78" s="54" t="s">
        <v>134</v>
      </c>
      <c r="C78" s="83">
        <f>C79</f>
        <v>398</v>
      </c>
      <c r="D78" s="83">
        <f>D79</f>
        <v>398</v>
      </c>
      <c r="E78" s="83">
        <f>E79</f>
        <v>0</v>
      </c>
      <c r="F78" s="83">
        <f>(E78*100)/D78</f>
        <v>0</v>
      </c>
    </row>
    <row r="79" spans="1:6" x14ac:dyDescent="0.2">
      <c r="A79" s="55" t="s">
        <v>137</v>
      </c>
      <c r="B79" s="56" t="s">
        <v>138</v>
      </c>
      <c r="C79" s="84">
        <v>398</v>
      </c>
      <c r="D79" s="84">
        <v>398</v>
      </c>
      <c r="E79" s="84">
        <v>0</v>
      </c>
      <c r="F79" s="84"/>
    </row>
    <row r="80" spans="1:6" x14ac:dyDescent="0.2">
      <c r="A80" s="49" t="s">
        <v>152</v>
      </c>
      <c r="B80" s="50" t="s">
        <v>153</v>
      </c>
      <c r="C80" s="80">
        <f t="shared" ref="C80:E81" si="1">C81</f>
        <v>1194</v>
      </c>
      <c r="D80" s="80">
        <f t="shared" si="1"/>
        <v>1194</v>
      </c>
      <c r="E80" s="80">
        <f t="shared" si="1"/>
        <v>537</v>
      </c>
      <c r="F80" s="81">
        <f>(E80*100)/D80</f>
        <v>44.974874371859293</v>
      </c>
    </row>
    <row r="81" spans="1:6" x14ac:dyDescent="0.2">
      <c r="A81" s="51" t="s">
        <v>154</v>
      </c>
      <c r="B81" s="52" t="s">
        <v>155</v>
      </c>
      <c r="C81" s="82">
        <f t="shared" si="1"/>
        <v>1194</v>
      </c>
      <c r="D81" s="82">
        <f t="shared" si="1"/>
        <v>1194</v>
      </c>
      <c r="E81" s="82">
        <f t="shared" si="1"/>
        <v>537</v>
      </c>
      <c r="F81" s="81">
        <f>(E81*100)/D81</f>
        <v>44.974874371859293</v>
      </c>
    </row>
    <row r="82" spans="1:6" x14ac:dyDescent="0.2">
      <c r="A82" s="53" t="s">
        <v>156</v>
      </c>
      <c r="B82" s="54" t="s">
        <v>157</v>
      </c>
      <c r="C82" s="83">
        <f>C83+C84+C85</f>
        <v>1194</v>
      </c>
      <c r="D82" s="83">
        <f>D83+D84+D85</f>
        <v>1194</v>
      </c>
      <c r="E82" s="83">
        <f>E83+E84+E85</f>
        <v>537</v>
      </c>
      <c r="F82" s="83">
        <f>(E82*100)/D82</f>
        <v>44.974874371859293</v>
      </c>
    </row>
    <row r="83" spans="1:6" x14ac:dyDescent="0.2">
      <c r="A83" s="55" t="s">
        <v>158</v>
      </c>
      <c r="B83" s="56" t="s">
        <v>159</v>
      </c>
      <c r="C83" s="84">
        <v>796</v>
      </c>
      <c r="D83" s="84">
        <v>796</v>
      </c>
      <c r="E83" s="84">
        <v>537</v>
      </c>
      <c r="F83" s="84"/>
    </row>
    <row r="84" spans="1:6" x14ac:dyDescent="0.2">
      <c r="A84" s="55" t="s">
        <v>160</v>
      </c>
      <c r="B84" s="56" t="s">
        <v>161</v>
      </c>
      <c r="C84" s="84">
        <v>265</v>
      </c>
      <c r="D84" s="84">
        <v>265</v>
      </c>
      <c r="E84" s="84">
        <v>0</v>
      </c>
      <c r="F84" s="84"/>
    </row>
    <row r="85" spans="1:6" x14ac:dyDescent="0.2">
      <c r="A85" s="55" t="s">
        <v>162</v>
      </c>
      <c r="B85" s="56" t="s">
        <v>163</v>
      </c>
      <c r="C85" s="84">
        <v>133</v>
      </c>
      <c r="D85" s="84">
        <v>133</v>
      </c>
      <c r="E85" s="84">
        <v>0</v>
      </c>
      <c r="F85" s="84"/>
    </row>
    <row r="86" spans="1:6" x14ac:dyDescent="0.2">
      <c r="A86" s="49" t="s">
        <v>50</v>
      </c>
      <c r="B86" s="50" t="s">
        <v>51</v>
      </c>
      <c r="C86" s="80">
        <f t="shared" ref="C86:E88" si="2">C87</f>
        <v>7234</v>
      </c>
      <c r="D86" s="80">
        <f t="shared" si="2"/>
        <v>7234</v>
      </c>
      <c r="E86" s="80">
        <f t="shared" si="2"/>
        <v>537</v>
      </c>
      <c r="F86" s="81">
        <f>(E86*100)/D86</f>
        <v>7.4232789604644731</v>
      </c>
    </row>
    <row r="87" spans="1:6" x14ac:dyDescent="0.2">
      <c r="A87" s="51" t="s">
        <v>52</v>
      </c>
      <c r="B87" s="52" t="s">
        <v>53</v>
      </c>
      <c r="C87" s="82">
        <f t="shared" si="2"/>
        <v>7234</v>
      </c>
      <c r="D87" s="82">
        <f t="shared" si="2"/>
        <v>7234</v>
      </c>
      <c r="E87" s="82">
        <f t="shared" si="2"/>
        <v>537</v>
      </c>
      <c r="F87" s="81">
        <f>(E87*100)/D87</f>
        <v>7.4232789604644731</v>
      </c>
    </row>
    <row r="88" spans="1:6" x14ac:dyDescent="0.2">
      <c r="A88" s="53" t="s">
        <v>54</v>
      </c>
      <c r="B88" s="54" t="s">
        <v>55</v>
      </c>
      <c r="C88" s="83">
        <f t="shared" si="2"/>
        <v>7234</v>
      </c>
      <c r="D88" s="83">
        <f t="shared" si="2"/>
        <v>7234</v>
      </c>
      <c r="E88" s="83">
        <f t="shared" si="2"/>
        <v>537</v>
      </c>
      <c r="F88" s="83">
        <f>(E88*100)/D88</f>
        <v>7.4232789604644731</v>
      </c>
    </row>
    <row r="89" spans="1:6" x14ac:dyDescent="0.2">
      <c r="A89" s="55" t="s">
        <v>56</v>
      </c>
      <c r="B89" s="56" t="s">
        <v>57</v>
      </c>
      <c r="C89" s="84">
        <v>7234</v>
      </c>
      <c r="D89" s="84">
        <v>7234</v>
      </c>
      <c r="E89" s="84">
        <v>537</v>
      </c>
      <c r="F89" s="84"/>
    </row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s="57" customFormat="1" x14ac:dyDescent="0.2"/>
    <row r="1228" spans="1:3" s="57" customFormat="1" x14ac:dyDescent="0.2"/>
    <row r="1229" spans="1:3" s="57" customFormat="1" x14ac:dyDescent="0.2"/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Jasminka Držaić</cp:lastModifiedBy>
  <cp:lastPrinted>2023-07-24T12:33:14Z</cp:lastPrinted>
  <dcterms:created xsi:type="dcterms:W3CDTF">2022-08-12T12:51:27Z</dcterms:created>
  <dcterms:modified xsi:type="dcterms:W3CDTF">2024-07-24T06:20:42Z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