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10985 - ODO Polugodišnje izvršenje\"/>
    </mc:Choice>
  </mc:AlternateContent>
  <xr:revisionPtr revIDLastSave="0" documentId="13_ncr:1_{88AB44D7-7229-4994-B886-083ABF3AD2E6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J14" i="3"/>
  <c r="J10" i="1"/>
  <c r="G12" i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K27" i="1" s="1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C11" i="5" s="1"/>
  <c r="G11" i="5" s="1"/>
  <c r="H11" i="5"/>
  <c r="F11" i="5"/>
  <c r="E11" i="5"/>
  <c r="D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F6" i="5"/>
  <c r="H6" i="5" s="1"/>
  <c r="E6" i="5"/>
  <c r="D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J35" i="3"/>
  <c r="I35" i="3"/>
  <c r="H35" i="3"/>
  <c r="G35" i="3"/>
  <c r="G34" i="3" s="1"/>
  <c r="K34" i="3" s="1"/>
  <c r="L34" i="3"/>
  <c r="J34" i="3"/>
  <c r="I34" i="3"/>
  <c r="H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J29" i="3"/>
  <c r="I29" i="3"/>
  <c r="H29" i="3"/>
  <c r="G29" i="3"/>
  <c r="K29" i="3" s="1"/>
  <c r="L28" i="3"/>
  <c r="K28" i="3"/>
  <c r="L27" i="3"/>
  <c r="K27" i="3"/>
  <c r="L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K16" i="3" s="1"/>
  <c r="L15" i="3"/>
  <c r="J15" i="3"/>
  <c r="I15" i="3"/>
  <c r="H15" i="3"/>
  <c r="L14" i="3"/>
  <c r="K14" i="3"/>
  <c r="J13" i="3"/>
  <c r="L13" i="3" s="1"/>
  <c r="I13" i="3"/>
  <c r="H13" i="3"/>
  <c r="G13" i="3"/>
  <c r="J12" i="3"/>
  <c r="K12" i="3" s="1"/>
  <c r="I12" i="3"/>
  <c r="H12" i="3"/>
  <c r="G12" i="3"/>
  <c r="I11" i="3"/>
  <c r="H11" i="3"/>
  <c r="I10" i="3"/>
  <c r="H10" i="3"/>
  <c r="G9" i="5" l="1"/>
  <c r="L12" i="3"/>
  <c r="K13" i="3"/>
  <c r="J11" i="3"/>
  <c r="C6" i="5"/>
  <c r="G6" i="5" s="1"/>
  <c r="G15" i="3"/>
  <c r="K15" i="3" s="1"/>
  <c r="C6" i="8"/>
  <c r="G6" i="8" s="1"/>
  <c r="G12" i="5"/>
  <c r="K35" i="3"/>
  <c r="G25" i="3"/>
  <c r="G24" i="3"/>
  <c r="K25" i="3"/>
  <c r="K26" i="3"/>
  <c r="L11" i="3" l="1"/>
  <c r="J10" i="3"/>
  <c r="L10" i="3" s="1"/>
  <c r="G11" i="3"/>
  <c r="G10" i="3"/>
  <c r="K10" i="3" s="1"/>
  <c r="K11" i="3"/>
  <c r="G23" i="3"/>
  <c r="K23" i="3" s="1"/>
  <c r="K24" i="3"/>
</calcChain>
</file>

<file path=xl/sharedStrings.xml><?xml version="1.0" encoding="utf-8"?>
<sst xmlns="http://schemas.openxmlformats.org/spreadsheetml/2006/main" count="396" uniqueCount="186">
  <si>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</si>
  <si>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</si>
  <si>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</si>
  <si>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</si>
  <si>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</si>
  <si>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</si>
  <si>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</si>
  <si>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</si>
  <si>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</si>
  <si>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</si>
  <si>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</si>
  <si>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</si>
  <si>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</si>
  <si>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</si>
  <si>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</si>
  <si>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</si>
  <si>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</si>
  <si>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</si>
  <si>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</si>
  <si>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</si>
  <si>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</si>
  <si>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</si>
  <si>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</si>
  <si>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</si>
  <si>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</si>
  <si>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</si>
  <si>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</si>
  <si>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</si>
  <si>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</si>
  <si>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</si>
  <si>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</si>
  <si>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</si>
  <si>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</si>
  <si>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</si>
  <si>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</si>
  <si>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</si>
  <si>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</si>
  <si>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</si>
  <si>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</si>
  <si>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</si>
  <si>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</si>
  <si>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</si>
  <si>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</si>
  <si>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</si>
  <si>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</si>
  <si>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</si>
  <si>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</si>
  <si>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</si>
  <si>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</si>
  <si>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</si>
  <si>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</si>
  <si>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</si>
  <si>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</si>
  <si>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</si>
  <si>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</si>
  <si>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</si>
  <si>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</si>
  <si>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</si>
  <si>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</si>
  <si>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</si>
  <si>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</si>
  <si>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</si>
  <si>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</si>
  <si>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</si>
  <si>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</si>
  <si>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</si>
  <si>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</si>
  <si>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</si>
  <si>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</si>
  <si>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</si>
  <si>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</si>
  <si>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</si>
  <si>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</si>
  <si>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</si>
  <si>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</si>
  <si>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</si>
  <si>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</si>
  <si>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</si>
  <si>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</si>
  <si>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</si>
  <si>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</si>
  <si>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</si>
  <si>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</si>
  <si>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</si>
  <si>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</si>
  <si>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</si>
  <si>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</si>
  <si>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</si>
  <si>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</si>
  <si>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</si>
  <si>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</si>
  <si>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</si>
  <si>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</si>
  <si>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</si>
  <si>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</si>
  <si>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</si>
  <si>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</si>
  <si>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</si>
  <si>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</si>
  <si>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</si>
  <si>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</si>
  <si>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</si>
  <si>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</si>
  <si>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</si>
  <si>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</si>
  <si>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</si>
  <si>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</si>
  <si>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</si>
  <si>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</si>
  <si>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</si>
  <si>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</si>
  <si>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</si>
  <si>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</si>
  <si>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</si>
  <si>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</si>
  <si>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</si>
  <si>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</si>
  <si>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</si>
  <si>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</si>
  <si>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</si>
  <si>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</si>
  <si>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</si>
  <si>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</si>
  <si>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</si>
  <si>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</si>
  <si>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</si>
  <si>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</si>
  <si>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</si>
  <si>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</si>
  <si>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</si>
  <si>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</si>
  <si>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</si>
  <si>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</si>
  <si>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</si>
  <si>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</si>
  <si>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</si>
  <si>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</si>
  <si>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</si>
  <si>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</si>
  <si>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</si>
  <si>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</si>
  <si>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</si>
  <si>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</si>
  <si>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</si>
  <si>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</si>
  <si>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</si>
  <si>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</si>
  <si>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</si>
  <si>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</si>
  <si>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</si>
  <si>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</si>
  <si>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</si>
  <si>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</si>
  <si>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</si>
  <si>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</si>
  <si>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</si>
  <si>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</si>
  <si>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</si>
  <si>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</si>
  <si>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</si>
  <si>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</si>
  <si>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</si>
  <si>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</si>
  <si>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</si>
  <si>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</si>
  <si>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</si>
  <si>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</si>
  <si>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</si>
  <si>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</si>
  <si>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</si>
  <si>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</si>
  <si>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</si>
  <si>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</si>
  <si>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</si>
  <si>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</si>
  <si>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</si>
  <si>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4825 RIJEKA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</si>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</sst>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7" fillId="0" borderId="13" xfId="4" applyFont="1" applyFill="1" applyBorder="1"/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11" sqref="J1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8" t="s">
        <v>41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09" t="s">
        <v>31</v>
      </c>
      <c r="C7" s="109"/>
      <c r="D7" s="109"/>
      <c r="E7" s="109"/>
      <c r="F7" s="109"/>
      <c r="G7" s="5"/>
      <c r="H7" s="6"/>
      <c r="I7" s="6"/>
      <c r="J7" s="6"/>
      <c r="K7" s="22"/>
      <c r="L7" s="22"/>
    </row>
    <row r="8" spans="2:13" ht="26.4" x14ac:dyDescent="0.3">
      <c r="B8" s="106" t="s">
        <v>3</v>
      </c>
      <c r="C8" s="106"/>
      <c r="D8" s="106"/>
      <c r="E8" s="106"/>
      <c r="F8" s="106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2" t="s">
        <v>8</v>
      </c>
      <c r="C10" s="103"/>
      <c r="D10" s="103"/>
      <c r="E10" s="103"/>
      <c r="F10" s="104"/>
      <c r="G10" s="85">
        <v>1164011.3400000001</v>
      </c>
      <c r="H10" s="86">
        <v>2967070</v>
      </c>
      <c r="I10" s="86">
        <v>2967070</v>
      </c>
      <c r="J10" s="86">
        <f>1582951.51-24.15</f>
        <v>1582927.36</v>
      </c>
      <c r="K10" s="86"/>
      <c r="L10" s="86"/>
    </row>
    <row r="11" spans="2:13" x14ac:dyDescent="0.3">
      <c r="B11" s="105" t="s">
        <v>7</v>
      </c>
      <c r="C11" s="104"/>
      <c r="D11" s="104"/>
      <c r="E11" s="104"/>
      <c r="F11" s="104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99" t="s">
        <v>0</v>
      </c>
      <c r="C12" s="100"/>
      <c r="D12" s="100"/>
      <c r="E12" s="100"/>
      <c r="F12" s="101"/>
      <c r="G12" s="87">
        <f>G10+G11</f>
        <v>1164011.3400000001</v>
      </c>
      <c r="H12" s="87">
        <f t="shared" ref="H12:J12" si="0">H10+H11</f>
        <v>2967070</v>
      </c>
      <c r="I12" s="87">
        <f t="shared" si="0"/>
        <v>2967070</v>
      </c>
      <c r="J12" s="87">
        <f t="shared" si="0"/>
        <v>1582927.36</v>
      </c>
      <c r="K12" s="88">
        <f>J12/G12*100</f>
        <v>135.98899818278403</v>
      </c>
      <c r="L12" s="88">
        <f>J12/I12*100</f>
        <v>53.349848840775579</v>
      </c>
    </row>
    <row r="13" spans="2:13" x14ac:dyDescent="0.3">
      <c r="B13" s="115" t="s">
        <v>9</v>
      </c>
      <c r="C13" s="103"/>
      <c r="D13" s="103"/>
      <c r="E13" s="103"/>
      <c r="F13" s="103"/>
      <c r="G13" s="89">
        <v>1162464.25</v>
      </c>
      <c r="H13" s="86">
        <v>2963678</v>
      </c>
      <c r="I13" s="86">
        <v>2963678</v>
      </c>
      <c r="J13" s="86">
        <v>1581267.94</v>
      </c>
      <c r="K13" s="86"/>
      <c r="L13" s="86"/>
    </row>
    <row r="14" spans="2:13" x14ac:dyDescent="0.3">
      <c r="B14" s="105" t="s">
        <v>10</v>
      </c>
      <c r="C14" s="104"/>
      <c r="D14" s="104"/>
      <c r="E14" s="104"/>
      <c r="F14" s="104"/>
      <c r="G14" s="85">
        <v>1634.69</v>
      </c>
      <c r="H14" s="86">
        <v>3392</v>
      </c>
      <c r="I14" s="86">
        <v>3392</v>
      </c>
      <c r="J14" s="86">
        <v>1683.57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1164098.94</v>
      </c>
      <c r="H15" s="87">
        <f t="shared" ref="H15:J15" si="1">H13+H14</f>
        <v>2967070</v>
      </c>
      <c r="I15" s="87">
        <f t="shared" si="1"/>
        <v>2967070</v>
      </c>
      <c r="J15" s="87">
        <f t="shared" si="1"/>
        <v>1582951.51</v>
      </c>
      <c r="K15" s="88">
        <f>J15/G15*100</f>
        <v>135.98083939497445</v>
      </c>
      <c r="L15" s="88">
        <f>J15/I15*100</f>
        <v>53.350662775060897</v>
      </c>
    </row>
    <row r="16" spans="2:13" x14ac:dyDescent="0.3">
      <c r="B16" s="114" t="s">
        <v>2</v>
      </c>
      <c r="C16" s="100"/>
      <c r="D16" s="100"/>
      <c r="E16" s="100"/>
      <c r="F16" s="100"/>
      <c r="G16" s="90">
        <f>G12-G15</f>
        <v>-87.599999999860302</v>
      </c>
      <c r="H16" s="90">
        <f t="shared" ref="H16:J16" si="2">H12-H15</f>
        <v>0</v>
      </c>
      <c r="I16" s="90">
        <f t="shared" si="2"/>
        <v>0</v>
      </c>
      <c r="J16" s="90">
        <f t="shared" si="2"/>
        <v>-24.149999999906868</v>
      </c>
      <c r="K16" s="88">
        <f>J16/G16*100</f>
        <v>27.568493150622579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09" t="s">
        <v>28</v>
      </c>
      <c r="C18" s="109"/>
      <c r="D18" s="109"/>
      <c r="E18" s="109"/>
      <c r="F18" s="109"/>
      <c r="G18" s="7"/>
      <c r="H18" s="7"/>
      <c r="I18" s="7"/>
      <c r="J18" s="7"/>
      <c r="K18" s="1"/>
      <c r="L18" s="1"/>
      <c r="M18" s="1"/>
    </row>
    <row r="19" spans="1:49" ht="26.4" x14ac:dyDescent="0.3">
      <c r="B19" s="106" t="s">
        <v>3</v>
      </c>
      <c r="C19" s="106"/>
      <c r="D19" s="106"/>
      <c r="E19" s="106"/>
      <c r="F19" s="106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0">
        <v>1</v>
      </c>
      <c r="C20" s="111"/>
      <c r="D20" s="111"/>
      <c r="E20" s="111"/>
      <c r="F20" s="11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2" t="s">
        <v>11</v>
      </c>
      <c r="C21" s="112"/>
      <c r="D21" s="112"/>
      <c r="E21" s="112"/>
      <c r="F21" s="11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2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6" t="s">
        <v>23</v>
      </c>
      <c r="C23" s="117"/>
      <c r="D23" s="117"/>
      <c r="E23" s="117"/>
      <c r="F23" s="118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2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2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6" t="s">
        <v>29</v>
      </c>
      <c r="C26" s="117"/>
      <c r="D26" s="117"/>
      <c r="E26" s="117"/>
      <c r="F26" s="118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3" t="s">
        <v>30</v>
      </c>
      <c r="C27" s="113"/>
      <c r="D27" s="113"/>
      <c r="E27" s="113"/>
      <c r="F27" s="113"/>
      <c r="G27" s="94">
        <f>G16+G26</f>
        <v>-87.599999999860302</v>
      </c>
      <c r="H27" s="94">
        <f t="shared" ref="H27:J27" si="5">H16+H26</f>
        <v>0</v>
      </c>
      <c r="I27" s="94">
        <f t="shared" si="5"/>
        <v>0</v>
      </c>
      <c r="J27" s="94">
        <f t="shared" si="5"/>
        <v>-24.149999999906868</v>
      </c>
      <c r="K27" s="93">
        <f>J27/G27*100</f>
        <v>27.568493150622579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J15" sqref="J1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1164011.3399999999</v>
      </c>
      <c r="H10" s="65">
        <f>H11</f>
        <v>2967070</v>
      </c>
      <c r="I10" s="65">
        <f>I11</f>
        <v>2967070</v>
      </c>
      <c r="J10" s="65">
        <f>J11</f>
        <v>1582927.36</v>
      </c>
      <c r="K10" s="69">
        <f t="shared" ref="K10:K18" si="0">(J10*100)/G10</f>
        <v>135.98899818278403</v>
      </c>
      <c r="L10" s="69">
        <f t="shared" ref="L10:L18" si="1">(J10*100)/I10</f>
        <v>53.349848840775579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1164011.3399999999</v>
      </c>
      <c r="H11" s="65">
        <f>H12+H15</f>
        <v>2967070</v>
      </c>
      <c r="I11" s="65">
        <f>I12+I15</f>
        <v>2967070</v>
      </c>
      <c r="J11" s="65">
        <f>J12+J15</f>
        <v>1582927.36</v>
      </c>
      <c r="K11" s="65">
        <f t="shared" si="0"/>
        <v>135.98899818278403</v>
      </c>
      <c r="L11" s="65">
        <f t="shared" si="1"/>
        <v>53.349848840775579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482.89</v>
      </c>
      <c r="H12" s="65">
        <f t="shared" si="2"/>
        <v>1725</v>
      </c>
      <c r="I12" s="65">
        <f t="shared" si="2"/>
        <v>1725</v>
      </c>
      <c r="J12" s="65">
        <f t="shared" si="2"/>
        <v>272.05</v>
      </c>
      <c r="K12" s="65">
        <f t="shared" si="0"/>
        <v>56.337882333450686</v>
      </c>
      <c r="L12" s="65">
        <f t="shared" si="1"/>
        <v>15.771014492753624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482.89</v>
      </c>
      <c r="H13" s="65">
        <f t="shared" si="2"/>
        <v>1725</v>
      </c>
      <c r="I13" s="65">
        <f t="shared" si="2"/>
        <v>1725</v>
      </c>
      <c r="J13" s="65">
        <f t="shared" si="2"/>
        <v>272.05</v>
      </c>
      <c r="K13" s="65">
        <f t="shared" si="0"/>
        <v>56.337882333450686</v>
      </c>
      <c r="L13" s="65">
        <f t="shared" si="1"/>
        <v>15.771014492753624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482.89</v>
      </c>
      <c r="H14" s="66">
        <v>1725</v>
      </c>
      <c r="I14" s="66">
        <v>1725</v>
      </c>
      <c r="J14" s="66">
        <f>296.2-24.15</f>
        <v>272.05</v>
      </c>
      <c r="K14" s="66">
        <f t="shared" si="0"/>
        <v>56.337882333450686</v>
      </c>
      <c r="L14" s="66">
        <f t="shared" si="1"/>
        <v>15.771014492753624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>G16</f>
        <v>1163528.45</v>
      </c>
      <c r="H15" s="65">
        <f>H16</f>
        <v>2965345</v>
      </c>
      <c r="I15" s="65">
        <f>I16</f>
        <v>2965345</v>
      </c>
      <c r="J15" s="65">
        <f>J16</f>
        <v>1582655.31</v>
      </c>
      <c r="K15" s="65">
        <f t="shared" si="0"/>
        <v>136.02205515473216</v>
      </c>
      <c r="L15" s="65">
        <f t="shared" si="1"/>
        <v>53.371709194039816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>G17+G18</f>
        <v>1163528.45</v>
      </c>
      <c r="H16" s="65">
        <f>H17+H18</f>
        <v>2965345</v>
      </c>
      <c r="I16" s="65">
        <f>I17+I18</f>
        <v>2965345</v>
      </c>
      <c r="J16" s="65">
        <f>J17+J18</f>
        <v>1582655.31</v>
      </c>
      <c r="K16" s="65">
        <f t="shared" si="0"/>
        <v>136.02205515473216</v>
      </c>
      <c r="L16" s="65">
        <f t="shared" si="1"/>
        <v>53.371709194039816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1161893.76</v>
      </c>
      <c r="H17" s="66">
        <v>2961953</v>
      </c>
      <c r="I17" s="66">
        <v>2961953</v>
      </c>
      <c r="J17" s="66">
        <v>1580971.74</v>
      </c>
      <c r="K17" s="66">
        <f t="shared" si="0"/>
        <v>136.06852833085188</v>
      </c>
      <c r="L17" s="66">
        <f t="shared" si="1"/>
        <v>53.375990098424921</v>
      </c>
    </row>
    <row r="18" spans="2:12" x14ac:dyDescent="0.3">
      <c r="B18" s="66"/>
      <c r="C18" s="66"/>
      <c r="D18" s="66"/>
      <c r="E18" s="66" t="s">
        <v>64</v>
      </c>
      <c r="F18" s="66" t="s">
        <v>65</v>
      </c>
      <c r="G18" s="85">
        <v>1634.69</v>
      </c>
      <c r="H18" s="66">
        <v>3392</v>
      </c>
      <c r="I18" s="66">
        <v>3392</v>
      </c>
      <c r="J18" s="66">
        <v>1683.57</v>
      </c>
      <c r="K18" s="66">
        <f t="shared" si="0"/>
        <v>102.99016938991491</v>
      </c>
      <c r="L18" s="66">
        <f t="shared" si="1"/>
        <v>49.633549528301884</v>
      </c>
    </row>
    <row r="19" spans="2:12" x14ac:dyDescent="0.3">
      <c r="F19" s="35"/>
      <c r="G19" s="96"/>
    </row>
    <row r="20" spans="2:12" x14ac:dyDescent="0.3">
      <c r="F20" s="35"/>
    </row>
    <row r="21" spans="2:12" ht="36.75" customHeight="1" x14ac:dyDescent="0.3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3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3">
      <c r="B23" s="65"/>
      <c r="C23" s="66"/>
      <c r="D23" s="67"/>
      <c r="E23" s="68"/>
      <c r="F23" s="8" t="s">
        <v>21</v>
      </c>
      <c r="G23" s="65">
        <f>G24+G70</f>
        <v>1164098.94</v>
      </c>
      <c r="H23" s="65">
        <f>H24+H70</f>
        <v>2967070</v>
      </c>
      <c r="I23" s="65">
        <f>I24+I70</f>
        <v>2967070</v>
      </c>
      <c r="J23" s="65">
        <f>J24+J70</f>
        <v>1582951.51</v>
      </c>
      <c r="K23" s="70">
        <f t="shared" ref="K23:K54" si="3">(J23*100)/G23</f>
        <v>135.98083939497445</v>
      </c>
      <c r="L23" s="70">
        <f t="shared" ref="L23:L54" si="4">(J23*100)/I23</f>
        <v>53.350662775060918</v>
      </c>
    </row>
    <row r="24" spans="2:12" x14ac:dyDescent="0.3">
      <c r="B24" s="65" t="s">
        <v>66</v>
      </c>
      <c r="C24" s="65"/>
      <c r="D24" s="65"/>
      <c r="E24" s="65"/>
      <c r="F24" s="65" t="s">
        <v>67</v>
      </c>
      <c r="G24" s="65">
        <f>G25+G34+G64</f>
        <v>1162464.25</v>
      </c>
      <c r="H24" s="65">
        <f>H25+H34+H64</f>
        <v>2963678</v>
      </c>
      <c r="I24" s="65">
        <f>I25+I34+I64</f>
        <v>2963678</v>
      </c>
      <c r="J24" s="65">
        <f>J25+J34+J64</f>
        <v>1581267.94</v>
      </c>
      <c r="K24" s="65">
        <f t="shared" si="3"/>
        <v>136.02723180519314</v>
      </c>
      <c r="L24" s="65">
        <f t="shared" si="4"/>
        <v>53.354917099630931</v>
      </c>
    </row>
    <row r="25" spans="2:12" x14ac:dyDescent="0.3">
      <c r="B25" s="65"/>
      <c r="C25" s="65" t="s">
        <v>68</v>
      </c>
      <c r="D25" s="65"/>
      <c r="E25" s="65"/>
      <c r="F25" s="65" t="s">
        <v>69</v>
      </c>
      <c r="G25" s="65">
        <f>G26+G29+G31</f>
        <v>993944.95</v>
      </c>
      <c r="H25" s="65">
        <f>H26+H29+H31</f>
        <v>2618800</v>
      </c>
      <c r="I25" s="65">
        <f>I26+I29+I31</f>
        <v>2618800</v>
      </c>
      <c r="J25" s="65">
        <f>J26+J29+J31</f>
        <v>1361915.44</v>
      </c>
      <c r="K25" s="65">
        <f t="shared" si="3"/>
        <v>137.02121430366944</v>
      </c>
      <c r="L25" s="65">
        <f t="shared" si="4"/>
        <v>52.005324576141746</v>
      </c>
    </row>
    <row r="26" spans="2:12" x14ac:dyDescent="0.3">
      <c r="B26" s="65"/>
      <c r="C26" s="65"/>
      <c r="D26" s="65" t="s">
        <v>70</v>
      </c>
      <c r="E26" s="65"/>
      <c r="F26" s="65" t="s">
        <v>71</v>
      </c>
      <c r="G26" s="65">
        <f>G27+G28</f>
        <v>806938.79999999993</v>
      </c>
      <c r="H26" s="65">
        <f>H27+H28</f>
        <v>2195800</v>
      </c>
      <c r="I26" s="65">
        <f>I27+I28</f>
        <v>2195800</v>
      </c>
      <c r="J26" s="65">
        <f>J27+J28</f>
        <v>1130008</v>
      </c>
      <c r="K26" s="65">
        <f t="shared" si="3"/>
        <v>140.03639433374627</v>
      </c>
      <c r="L26" s="65">
        <f t="shared" si="4"/>
        <v>51.462246106202748</v>
      </c>
    </row>
    <row r="27" spans="2:12" x14ac:dyDescent="0.3">
      <c r="B27" s="66"/>
      <c r="C27" s="66"/>
      <c r="D27" s="66"/>
      <c r="E27" s="66" t="s">
        <v>72</v>
      </c>
      <c r="F27" s="66" t="s">
        <v>73</v>
      </c>
      <c r="G27" s="95">
        <v>801470.3899999999</v>
      </c>
      <c r="H27" s="66">
        <v>2180800</v>
      </c>
      <c r="I27" s="66">
        <v>2180800</v>
      </c>
      <c r="J27" s="66">
        <v>1121518.8799999999</v>
      </c>
      <c r="K27" s="66">
        <f t="shared" si="3"/>
        <v>139.93266550995102</v>
      </c>
      <c r="L27" s="66">
        <f t="shared" si="4"/>
        <v>51.426947909024214</v>
      </c>
    </row>
    <row r="28" spans="2:12" x14ac:dyDescent="0.3">
      <c r="B28" s="66"/>
      <c r="C28" s="66"/>
      <c r="D28" s="66"/>
      <c r="E28" s="66" t="s">
        <v>74</v>
      </c>
      <c r="F28" s="66" t="s">
        <v>75</v>
      </c>
      <c r="G28" s="95">
        <v>5468.41</v>
      </c>
      <c r="H28" s="66">
        <v>15000</v>
      </c>
      <c r="I28" s="66">
        <v>15000</v>
      </c>
      <c r="J28" s="66">
        <v>8489.1200000000008</v>
      </c>
      <c r="K28" s="66">
        <f t="shared" si="3"/>
        <v>155.23927430459679</v>
      </c>
      <c r="L28" s="66">
        <f t="shared" si="4"/>
        <v>56.594133333333332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</f>
        <v>25239.64</v>
      </c>
      <c r="H29" s="65">
        <f>H30</f>
        <v>54700</v>
      </c>
      <c r="I29" s="65">
        <f>I30</f>
        <v>54700</v>
      </c>
      <c r="J29" s="65">
        <f>J30</f>
        <v>31548.83</v>
      </c>
      <c r="K29" s="65">
        <f t="shared" si="3"/>
        <v>124.99714734441538</v>
      </c>
      <c r="L29" s="65">
        <f t="shared" si="4"/>
        <v>57.676106032906766</v>
      </c>
    </row>
    <row r="30" spans="2:12" x14ac:dyDescent="0.3">
      <c r="B30" s="66"/>
      <c r="C30" s="66"/>
      <c r="D30" s="66"/>
      <c r="E30" s="66" t="s">
        <v>78</v>
      </c>
      <c r="F30" s="66" t="s">
        <v>77</v>
      </c>
      <c r="G30" s="95">
        <v>25239.64</v>
      </c>
      <c r="H30" s="66">
        <v>54700</v>
      </c>
      <c r="I30" s="66">
        <v>54700</v>
      </c>
      <c r="J30" s="66">
        <v>31548.83</v>
      </c>
      <c r="K30" s="66">
        <f t="shared" si="3"/>
        <v>124.99714734441538</v>
      </c>
      <c r="L30" s="66">
        <f t="shared" si="4"/>
        <v>57.676106032906766</v>
      </c>
    </row>
    <row r="31" spans="2:12" x14ac:dyDescent="0.3">
      <c r="B31" s="65"/>
      <c r="C31" s="65"/>
      <c r="D31" s="65" t="s">
        <v>79</v>
      </c>
      <c r="E31" s="65"/>
      <c r="F31" s="65" t="s">
        <v>80</v>
      </c>
      <c r="G31" s="65">
        <f>G32+G33</f>
        <v>161766.51</v>
      </c>
      <c r="H31" s="65">
        <f>H32+H33</f>
        <v>368300</v>
      </c>
      <c r="I31" s="65">
        <f>I32+I33</f>
        <v>368300</v>
      </c>
      <c r="J31" s="65">
        <f>J32+J33</f>
        <v>200358.61</v>
      </c>
      <c r="K31" s="65">
        <f t="shared" si="3"/>
        <v>123.85666847853736</v>
      </c>
      <c r="L31" s="65">
        <f t="shared" si="4"/>
        <v>54.400925875644852</v>
      </c>
    </row>
    <row r="32" spans="2:12" x14ac:dyDescent="0.3">
      <c r="B32" s="66"/>
      <c r="C32" s="66"/>
      <c r="D32" s="66"/>
      <c r="E32" s="66" t="s">
        <v>81</v>
      </c>
      <c r="F32" s="66" t="s">
        <v>82</v>
      </c>
      <c r="G32" s="95">
        <v>28621.599999999999</v>
      </c>
      <c r="H32" s="66">
        <v>13913</v>
      </c>
      <c r="I32" s="66">
        <v>13913</v>
      </c>
      <c r="J32" s="66">
        <v>13907.25</v>
      </c>
      <c r="K32" s="66">
        <f t="shared" si="3"/>
        <v>48.590050870671107</v>
      </c>
      <c r="L32" s="66">
        <f t="shared" si="4"/>
        <v>99.958671745849202</v>
      </c>
    </row>
    <row r="33" spans="2:12" x14ac:dyDescent="0.3">
      <c r="B33" s="66"/>
      <c r="C33" s="66"/>
      <c r="D33" s="66"/>
      <c r="E33" s="66" t="s">
        <v>83</v>
      </c>
      <c r="F33" s="66" t="s">
        <v>84</v>
      </c>
      <c r="G33" s="95">
        <v>133144.91</v>
      </c>
      <c r="H33" s="66">
        <v>354387</v>
      </c>
      <c r="I33" s="66">
        <v>354387</v>
      </c>
      <c r="J33" s="66">
        <v>186451.36</v>
      </c>
      <c r="K33" s="66">
        <f t="shared" si="3"/>
        <v>140.03641596212728</v>
      </c>
      <c r="L33" s="66">
        <f t="shared" si="4"/>
        <v>52.612358805486657</v>
      </c>
    </row>
    <row r="34" spans="2:12" x14ac:dyDescent="0.3">
      <c r="B34" s="65"/>
      <c r="C34" s="65" t="s">
        <v>85</v>
      </c>
      <c r="D34" s="65"/>
      <c r="E34" s="65"/>
      <c r="F34" s="65" t="s">
        <v>86</v>
      </c>
      <c r="G34" s="65">
        <f>G35+G40+G46+G56+G58</f>
        <v>168086.08000000002</v>
      </c>
      <c r="H34" s="65">
        <f>H35+H40+H46+H56+H58</f>
        <v>325409</v>
      </c>
      <c r="I34" s="65">
        <f>I35+I40+I46+I56+I58</f>
        <v>325409</v>
      </c>
      <c r="J34" s="65">
        <f>J35+J40+J46+J56+J58</f>
        <v>210226.09</v>
      </c>
      <c r="K34" s="65">
        <f t="shared" si="3"/>
        <v>125.07049364230517</v>
      </c>
      <c r="L34" s="65">
        <f t="shared" si="4"/>
        <v>64.603649561013981</v>
      </c>
    </row>
    <row r="35" spans="2:12" x14ac:dyDescent="0.3">
      <c r="B35" s="65"/>
      <c r="C35" s="65"/>
      <c r="D35" s="65" t="s">
        <v>87</v>
      </c>
      <c r="E35" s="65"/>
      <c r="F35" s="65" t="s">
        <v>88</v>
      </c>
      <c r="G35" s="65">
        <f>G36+G37+G38+G39</f>
        <v>34242.210000000006</v>
      </c>
      <c r="H35" s="65">
        <f>H36+H37+H38+H39</f>
        <v>72764</v>
      </c>
      <c r="I35" s="65">
        <f>I36+I37+I38+I39</f>
        <v>72764</v>
      </c>
      <c r="J35" s="65">
        <f>J36+J37+J38+J39</f>
        <v>35034.35</v>
      </c>
      <c r="K35" s="65">
        <f t="shared" si="3"/>
        <v>102.31334367729184</v>
      </c>
      <c r="L35" s="65">
        <f t="shared" si="4"/>
        <v>48.147916552141169</v>
      </c>
    </row>
    <row r="36" spans="2:12" x14ac:dyDescent="0.3">
      <c r="B36" s="66"/>
      <c r="C36" s="66"/>
      <c r="D36" s="66"/>
      <c r="E36" s="66" t="s">
        <v>89</v>
      </c>
      <c r="F36" s="66" t="s">
        <v>90</v>
      </c>
      <c r="G36" s="66">
        <v>4398.84</v>
      </c>
      <c r="H36" s="66">
        <v>10000</v>
      </c>
      <c r="I36" s="66">
        <v>10000</v>
      </c>
      <c r="J36" s="66">
        <v>2687.74</v>
      </c>
      <c r="K36" s="66">
        <f t="shared" si="3"/>
        <v>61.101108474052246</v>
      </c>
      <c r="L36" s="66">
        <f t="shared" si="4"/>
        <v>26.877400000000002</v>
      </c>
    </row>
    <row r="37" spans="2:12" x14ac:dyDescent="0.3">
      <c r="B37" s="66"/>
      <c r="C37" s="66"/>
      <c r="D37" s="66"/>
      <c r="E37" s="66" t="s">
        <v>91</v>
      </c>
      <c r="F37" s="66" t="s">
        <v>92</v>
      </c>
      <c r="G37" s="95">
        <v>29843.370000000003</v>
      </c>
      <c r="H37" s="66">
        <v>62000</v>
      </c>
      <c r="I37" s="66">
        <v>62000</v>
      </c>
      <c r="J37" s="66">
        <v>32094.16</v>
      </c>
      <c r="K37" s="66">
        <f t="shared" si="3"/>
        <v>107.54201016842266</v>
      </c>
      <c r="L37" s="66">
        <f t="shared" si="4"/>
        <v>51.764774193548384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664</v>
      </c>
      <c r="I38" s="66">
        <v>664</v>
      </c>
      <c r="J38" s="66">
        <v>148.75</v>
      </c>
      <c r="K38" s="66" t="e">
        <f t="shared" si="3"/>
        <v>#DIV/0!</v>
      </c>
      <c r="L38" s="66">
        <f t="shared" si="4"/>
        <v>22.402108433734941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100</v>
      </c>
      <c r="I39" s="66">
        <v>100</v>
      </c>
      <c r="J39" s="66">
        <v>103.7</v>
      </c>
      <c r="K39" s="66" t="e">
        <f t="shared" si="3"/>
        <v>#DIV/0!</v>
      </c>
      <c r="L39" s="66">
        <f t="shared" si="4"/>
        <v>103.7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G41+G42+G43+G44+G45</f>
        <v>14034.42</v>
      </c>
      <c r="H40" s="65">
        <f>H41+H42+H43+H44+H45</f>
        <v>32325</v>
      </c>
      <c r="I40" s="65">
        <f>I41+I42+I43+I44+I45</f>
        <v>32325</v>
      </c>
      <c r="J40" s="65">
        <f>J41+J42+J43+J44+J45</f>
        <v>11580.78</v>
      </c>
      <c r="K40" s="65">
        <f t="shared" si="3"/>
        <v>82.516983245477903</v>
      </c>
      <c r="L40" s="65">
        <f t="shared" si="4"/>
        <v>35.826078886310903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12225.65</v>
      </c>
      <c r="H41" s="66">
        <v>24725</v>
      </c>
      <c r="I41" s="66">
        <v>24725</v>
      </c>
      <c r="J41" s="66">
        <v>9076.7800000000007</v>
      </c>
      <c r="K41" s="66">
        <f t="shared" si="3"/>
        <v>74.243741641548709</v>
      </c>
      <c r="L41" s="66">
        <f t="shared" si="4"/>
        <v>36.710940343781594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1347.2</v>
      </c>
      <c r="H42" s="66">
        <v>4900</v>
      </c>
      <c r="I42" s="66">
        <v>4900</v>
      </c>
      <c r="J42" s="66">
        <v>1610.84</v>
      </c>
      <c r="K42" s="66">
        <f t="shared" si="3"/>
        <v>119.56947743467933</v>
      </c>
      <c r="L42" s="66">
        <f t="shared" si="4"/>
        <v>32.874285714285712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700</v>
      </c>
      <c r="I43" s="66">
        <v>700</v>
      </c>
      <c r="J43" s="66">
        <v>163.63</v>
      </c>
      <c r="K43" s="66" t="e">
        <f t="shared" si="3"/>
        <v>#DIV/0!</v>
      </c>
      <c r="L43" s="66">
        <f t="shared" si="4"/>
        <v>23.375714285714285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461.57</v>
      </c>
      <c r="H44" s="66">
        <v>1600</v>
      </c>
      <c r="I44" s="66">
        <v>1600</v>
      </c>
      <c r="J44" s="66">
        <v>729.53</v>
      </c>
      <c r="K44" s="66">
        <f t="shared" si="3"/>
        <v>158.05403297441342</v>
      </c>
      <c r="L44" s="66">
        <f t="shared" si="4"/>
        <v>45.595624999999998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400</v>
      </c>
      <c r="I45" s="66">
        <v>400</v>
      </c>
      <c r="J45" s="66">
        <v>0</v>
      </c>
      <c r="K45" s="66" t="e">
        <f t="shared" si="3"/>
        <v>#DIV/0!</v>
      </c>
      <c r="L45" s="66">
        <f t="shared" si="4"/>
        <v>0</v>
      </c>
    </row>
    <row r="46" spans="2:12" x14ac:dyDescent="0.3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116300.02</v>
      </c>
      <c r="H46" s="65">
        <f>H47+H48+H49+H50+H51+H52+H53+H54+H55</f>
        <v>208180</v>
      </c>
      <c r="I46" s="65">
        <f>I47+I48+I49+I50+I51+I52+I53+I54+I55</f>
        <v>208180</v>
      </c>
      <c r="J46" s="65">
        <f>J47+J48+J49+J50+J51+J52+J53+J54+J55</f>
        <v>159085.46</v>
      </c>
      <c r="K46" s="65">
        <f t="shared" si="3"/>
        <v>136.7888500793035</v>
      </c>
      <c r="L46" s="65">
        <f t="shared" si="4"/>
        <v>76.417263906234993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19701.54</v>
      </c>
      <c r="H47" s="66">
        <v>41000</v>
      </c>
      <c r="I47" s="66">
        <v>41000</v>
      </c>
      <c r="J47" s="66">
        <v>23632.51</v>
      </c>
      <c r="K47" s="66">
        <f t="shared" si="3"/>
        <v>119.952602689942</v>
      </c>
      <c r="L47" s="66">
        <f t="shared" si="4"/>
        <v>57.640268292682926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790.2</v>
      </c>
      <c r="H48" s="66">
        <v>4800</v>
      </c>
      <c r="I48" s="66">
        <v>4800</v>
      </c>
      <c r="J48" s="66">
        <v>2778.2</v>
      </c>
      <c r="K48" s="66">
        <f t="shared" si="3"/>
        <v>351.58187800556817</v>
      </c>
      <c r="L48" s="66">
        <f t="shared" si="4"/>
        <v>57.87916666666667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2533.2199999999998</v>
      </c>
      <c r="H49" s="66">
        <v>3800</v>
      </c>
      <c r="I49" s="66">
        <v>3800</v>
      </c>
      <c r="J49" s="66">
        <v>1949.72</v>
      </c>
      <c r="K49" s="66">
        <f t="shared" si="3"/>
        <v>76.966074798083085</v>
      </c>
      <c r="L49" s="66">
        <f t="shared" si="4"/>
        <v>51.30842105263158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7450.33</v>
      </c>
      <c r="H50" s="66">
        <v>16000</v>
      </c>
      <c r="I50" s="66">
        <v>16000</v>
      </c>
      <c r="J50" s="66">
        <v>7558.36</v>
      </c>
      <c r="K50" s="66">
        <f t="shared" si="3"/>
        <v>101.45000288577822</v>
      </c>
      <c r="L50" s="66">
        <f t="shared" si="4"/>
        <v>47.239750000000001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5322.69</v>
      </c>
      <c r="H51" s="66">
        <v>11300</v>
      </c>
      <c r="I51" s="66">
        <v>11300</v>
      </c>
      <c r="J51" s="66">
        <v>5216.67</v>
      </c>
      <c r="K51" s="66">
        <f t="shared" si="3"/>
        <v>98.008150014372433</v>
      </c>
      <c r="L51" s="66">
        <f t="shared" si="4"/>
        <v>46.165221238938052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9363.4</v>
      </c>
      <c r="H52" s="66">
        <v>2000</v>
      </c>
      <c r="I52" s="66">
        <v>2000</v>
      </c>
      <c r="J52" s="66">
        <v>305.74</v>
      </c>
      <c r="K52" s="66">
        <f t="shared" si="3"/>
        <v>3.2652668902321809</v>
      </c>
      <c r="L52" s="66">
        <f t="shared" si="4"/>
        <v>15.287000000000001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70636.84</v>
      </c>
      <c r="H53" s="66">
        <v>128330</v>
      </c>
      <c r="I53" s="66">
        <v>128330</v>
      </c>
      <c r="J53" s="66">
        <v>117222.51</v>
      </c>
      <c r="K53" s="66">
        <f t="shared" si="3"/>
        <v>165.95095420463318</v>
      </c>
      <c r="L53" s="66">
        <f t="shared" si="4"/>
        <v>91.34458817112133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69.709999999999994</v>
      </c>
      <c r="H54" s="66">
        <v>150</v>
      </c>
      <c r="I54" s="66">
        <v>150</v>
      </c>
      <c r="J54" s="66">
        <v>19.91</v>
      </c>
      <c r="K54" s="66">
        <f t="shared" si="3"/>
        <v>28.561182039879505</v>
      </c>
      <c r="L54" s="66">
        <f t="shared" si="4"/>
        <v>13.273333333333333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432.09</v>
      </c>
      <c r="H55" s="66">
        <v>800</v>
      </c>
      <c r="I55" s="66">
        <v>800</v>
      </c>
      <c r="J55" s="66">
        <v>401.84</v>
      </c>
      <c r="K55" s="66">
        <f t="shared" ref="K55:K75" si="5">(J55*100)/G55</f>
        <v>92.999143696914999</v>
      </c>
      <c r="L55" s="66">
        <f t="shared" ref="L55:L75" si="6">(J55*100)/I55</f>
        <v>50.23</v>
      </c>
    </row>
    <row r="56" spans="2:12" x14ac:dyDescent="0.3">
      <c r="B56" s="65"/>
      <c r="C56" s="65"/>
      <c r="D56" s="65" t="s">
        <v>129</v>
      </c>
      <c r="E56" s="65"/>
      <c r="F56" s="65" t="s">
        <v>130</v>
      </c>
      <c r="G56" s="65">
        <f>G57</f>
        <v>670</v>
      </c>
      <c r="H56" s="65">
        <f>H57</f>
        <v>1500</v>
      </c>
      <c r="I56" s="65">
        <f>I57</f>
        <v>1500</v>
      </c>
      <c r="J56" s="65">
        <f>J57</f>
        <v>1348.16</v>
      </c>
      <c r="K56" s="65">
        <f t="shared" si="5"/>
        <v>201.2179104477612</v>
      </c>
      <c r="L56" s="65">
        <f t="shared" si="6"/>
        <v>89.87733333333334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670</v>
      </c>
      <c r="H57" s="66">
        <v>1500</v>
      </c>
      <c r="I57" s="66">
        <v>1500</v>
      </c>
      <c r="J57" s="66">
        <v>1348.16</v>
      </c>
      <c r="K57" s="66">
        <f t="shared" si="5"/>
        <v>201.2179104477612</v>
      </c>
      <c r="L57" s="66">
        <f t="shared" si="6"/>
        <v>89.87733333333334</v>
      </c>
    </row>
    <row r="58" spans="2:12" x14ac:dyDescent="0.3">
      <c r="B58" s="65"/>
      <c r="C58" s="65"/>
      <c r="D58" s="65" t="s">
        <v>133</v>
      </c>
      <c r="E58" s="65"/>
      <c r="F58" s="65" t="s">
        <v>134</v>
      </c>
      <c r="G58" s="65">
        <f>G59+G60+G61+G62+G63</f>
        <v>2839.4299999999994</v>
      </c>
      <c r="H58" s="65">
        <f>H59+H60+H61+H62+H63</f>
        <v>10640</v>
      </c>
      <c r="I58" s="65">
        <f>I59+I60+I61+I62+I63</f>
        <v>10640</v>
      </c>
      <c r="J58" s="65">
        <f>J59+J60+J61+J62+J63</f>
        <v>3177.3399999999997</v>
      </c>
      <c r="K58" s="65">
        <f t="shared" si="5"/>
        <v>111.90062794293223</v>
      </c>
      <c r="L58" s="65">
        <f t="shared" si="6"/>
        <v>29.862218045112783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436.92</v>
      </c>
      <c r="H59" s="66">
        <v>800</v>
      </c>
      <c r="I59" s="66">
        <v>800</v>
      </c>
      <c r="J59" s="66">
        <v>531.21</v>
      </c>
      <c r="K59" s="66">
        <f t="shared" si="5"/>
        <v>121.58060972260368</v>
      </c>
      <c r="L59" s="66">
        <f t="shared" si="6"/>
        <v>66.401250000000005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40</v>
      </c>
      <c r="H60" s="66">
        <v>140</v>
      </c>
      <c r="I60" s="66">
        <v>140</v>
      </c>
      <c r="J60" s="66">
        <v>0</v>
      </c>
      <c r="K60" s="66">
        <f t="shared" si="5"/>
        <v>0</v>
      </c>
      <c r="L60" s="66">
        <f t="shared" si="6"/>
        <v>0</v>
      </c>
    </row>
    <row r="61" spans="2:12" x14ac:dyDescent="0.3">
      <c r="B61" s="66"/>
      <c r="C61" s="66"/>
      <c r="D61" s="66"/>
      <c r="E61" s="66" t="s">
        <v>139</v>
      </c>
      <c r="F61" s="66" t="s">
        <v>140</v>
      </c>
      <c r="G61" s="66">
        <v>1664.32</v>
      </c>
      <c r="H61" s="66">
        <v>4000</v>
      </c>
      <c r="I61" s="66">
        <v>4000</v>
      </c>
      <c r="J61" s="66">
        <v>1982.61</v>
      </c>
      <c r="K61" s="66">
        <f t="shared" si="5"/>
        <v>119.12432705248992</v>
      </c>
      <c r="L61" s="66">
        <f t="shared" si="6"/>
        <v>49.565249999999999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464.53</v>
      </c>
      <c r="H62" s="66">
        <v>3000</v>
      </c>
      <c r="I62" s="66">
        <v>3000</v>
      </c>
      <c r="J62" s="66">
        <v>200</v>
      </c>
      <c r="K62" s="66">
        <f t="shared" si="5"/>
        <v>43.05426990721805</v>
      </c>
      <c r="L62" s="66">
        <f t="shared" si="6"/>
        <v>6.666666666666667</v>
      </c>
    </row>
    <row r="63" spans="2:12" x14ac:dyDescent="0.3">
      <c r="B63" s="66"/>
      <c r="C63" s="66"/>
      <c r="D63" s="66"/>
      <c r="E63" s="66" t="s">
        <v>143</v>
      </c>
      <c r="F63" s="66" t="s">
        <v>134</v>
      </c>
      <c r="G63" s="66">
        <v>233.66</v>
      </c>
      <c r="H63" s="66">
        <v>2700</v>
      </c>
      <c r="I63" s="66">
        <v>2700</v>
      </c>
      <c r="J63" s="66">
        <v>463.52</v>
      </c>
      <c r="K63" s="66">
        <f t="shared" si="5"/>
        <v>198.37370538389112</v>
      </c>
      <c r="L63" s="66">
        <f t="shared" si="6"/>
        <v>17.167407407407406</v>
      </c>
    </row>
    <row r="64" spans="2:12" x14ac:dyDescent="0.3">
      <c r="B64" s="65"/>
      <c r="C64" s="65" t="s">
        <v>144</v>
      </c>
      <c r="D64" s="65"/>
      <c r="E64" s="65"/>
      <c r="F64" s="65" t="s">
        <v>145</v>
      </c>
      <c r="G64" s="65">
        <f>G65+G67</f>
        <v>433.22</v>
      </c>
      <c r="H64" s="65">
        <f>H65+H67</f>
        <v>19469</v>
      </c>
      <c r="I64" s="65">
        <f>I65+I67</f>
        <v>19469</v>
      </c>
      <c r="J64" s="65">
        <f>J65+J67</f>
        <v>9126.41</v>
      </c>
      <c r="K64" s="65">
        <f t="shared" si="5"/>
        <v>2106.6455842297214</v>
      </c>
      <c r="L64" s="65">
        <f t="shared" si="6"/>
        <v>46.876624377215059</v>
      </c>
    </row>
    <row r="65" spans="2:12" x14ac:dyDescent="0.3">
      <c r="B65" s="65"/>
      <c r="C65" s="65"/>
      <c r="D65" s="65" t="s">
        <v>146</v>
      </c>
      <c r="E65" s="65"/>
      <c r="F65" s="65" t="s">
        <v>147</v>
      </c>
      <c r="G65" s="65">
        <f>G66</f>
        <v>193.22</v>
      </c>
      <c r="H65" s="65">
        <f>H66</f>
        <v>264</v>
      </c>
      <c r="I65" s="65">
        <f>I66</f>
        <v>264</v>
      </c>
      <c r="J65" s="65">
        <f>J66</f>
        <v>144.33000000000001</v>
      </c>
      <c r="K65" s="65">
        <f t="shared" si="5"/>
        <v>74.697236310940895</v>
      </c>
      <c r="L65" s="65">
        <f t="shared" si="6"/>
        <v>54.670454545454547</v>
      </c>
    </row>
    <row r="66" spans="2:12" x14ac:dyDescent="0.3">
      <c r="B66" s="66"/>
      <c r="C66" s="66"/>
      <c r="D66" s="66"/>
      <c r="E66" s="66" t="s">
        <v>148</v>
      </c>
      <c r="F66" s="66" t="s">
        <v>149</v>
      </c>
      <c r="G66" s="66">
        <v>193.22</v>
      </c>
      <c r="H66" s="66">
        <v>264</v>
      </c>
      <c r="I66" s="66">
        <v>264</v>
      </c>
      <c r="J66" s="66">
        <v>144.33000000000001</v>
      </c>
      <c r="K66" s="66">
        <f t="shared" si="5"/>
        <v>74.697236310940895</v>
      </c>
      <c r="L66" s="66">
        <f t="shared" si="6"/>
        <v>54.670454545454547</v>
      </c>
    </row>
    <row r="67" spans="2:12" x14ac:dyDescent="0.3">
      <c r="B67" s="65"/>
      <c r="C67" s="65"/>
      <c r="D67" s="65" t="s">
        <v>150</v>
      </c>
      <c r="E67" s="65"/>
      <c r="F67" s="65" t="s">
        <v>151</v>
      </c>
      <c r="G67" s="65">
        <f>G68+G69</f>
        <v>240</v>
      </c>
      <c r="H67" s="65">
        <f>H68+H69</f>
        <v>19205</v>
      </c>
      <c r="I67" s="65">
        <f>I68+I69</f>
        <v>19205</v>
      </c>
      <c r="J67" s="65">
        <f>J68+J69</f>
        <v>8982.08</v>
      </c>
      <c r="K67" s="65">
        <f t="shared" si="5"/>
        <v>3742.5333333333333</v>
      </c>
      <c r="L67" s="65">
        <f t="shared" si="6"/>
        <v>46.769487112731056</v>
      </c>
    </row>
    <row r="68" spans="2:12" x14ac:dyDescent="0.3">
      <c r="B68" s="66"/>
      <c r="C68" s="66"/>
      <c r="D68" s="66"/>
      <c r="E68" s="66" t="s">
        <v>152</v>
      </c>
      <c r="F68" s="66" t="s">
        <v>153</v>
      </c>
      <c r="G68" s="66">
        <v>240</v>
      </c>
      <c r="H68" s="66">
        <v>1000</v>
      </c>
      <c r="I68" s="66">
        <v>1000</v>
      </c>
      <c r="J68" s="66">
        <v>490</v>
      </c>
      <c r="K68" s="66">
        <f t="shared" si="5"/>
        <v>204.16666666666666</v>
      </c>
      <c r="L68" s="66">
        <f t="shared" si="6"/>
        <v>49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18205</v>
      </c>
      <c r="I69" s="66">
        <v>18205</v>
      </c>
      <c r="J69" s="66">
        <v>8492.08</v>
      </c>
      <c r="K69" s="66" t="e">
        <f t="shared" si="5"/>
        <v>#DIV/0!</v>
      </c>
      <c r="L69" s="66">
        <f t="shared" si="6"/>
        <v>46.646965119472675</v>
      </c>
    </row>
    <row r="70" spans="2:12" x14ac:dyDescent="0.3">
      <c r="B70" s="65" t="s">
        <v>156</v>
      </c>
      <c r="C70" s="65"/>
      <c r="D70" s="65"/>
      <c r="E70" s="65"/>
      <c r="F70" s="65" t="s">
        <v>157</v>
      </c>
      <c r="G70" s="65">
        <f>G71</f>
        <v>1634.69</v>
      </c>
      <c r="H70" s="65">
        <f>H71</f>
        <v>3392</v>
      </c>
      <c r="I70" s="65">
        <f>I71</f>
        <v>3392</v>
      </c>
      <c r="J70" s="65">
        <f>J71</f>
        <v>1683.57</v>
      </c>
      <c r="K70" s="65">
        <f t="shared" si="5"/>
        <v>102.99016938991491</v>
      </c>
      <c r="L70" s="65">
        <f t="shared" si="6"/>
        <v>49.633549528301884</v>
      </c>
    </row>
    <row r="71" spans="2:12" x14ac:dyDescent="0.3">
      <c r="B71" s="65"/>
      <c r="C71" s="65" t="s">
        <v>158</v>
      </c>
      <c r="D71" s="65"/>
      <c r="E71" s="65"/>
      <c r="F71" s="65" t="s">
        <v>159</v>
      </c>
      <c r="G71" s="65">
        <f>G72+G74</f>
        <v>1634.69</v>
      </c>
      <c r="H71" s="65">
        <f>H72+H74</f>
        <v>3392</v>
      </c>
      <c r="I71" s="65">
        <f>I72+I74</f>
        <v>3392</v>
      </c>
      <c r="J71" s="65">
        <f>J72+J74</f>
        <v>1683.57</v>
      </c>
      <c r="K71" s="65">
        <f t="shared" si="5"/>
        <v>102.99016938991491</v>
      </c>
      <c r="L71" s="65">
        <f t="shared" si="6"/>
        <v>49.633549528301884</v>
      </c>
    </row>
    <row r="72" spans="2:12" x14ac:dyDescent="0.3">
      <c r="B72" s="65"/>
      <c r="C72" s="65"/>
      <c r="D72" s="65" t="s">
        <v>160</v>
      </c>
      <c r="E72" s="65"/>
      <c r="F72" s="65" t="s">
        <v>161</v>
      </c>
      <c r="G72" s="65">
        <f>G73</f>
        <v>0</v>
      </c>
      <c r="H72" s="65">
        <f>H73</f>
        <v>0</v>
      </c>
      <c r="I72" s="65">
        <f>I73</f>
        <v>0</v>
      </c>
      <c r="J72" s="65">
        <f>J73</f>
        <v>0</v>
      </c>
      <c r="K72" s="65" t="e">
        <f t="shared" si="5"/>
        <v>#DIV/0!</v>
      </c>
      <c r="L72" s="65" t="e">
        <f t="shared" si="6"/>
        <v>#DIV/0!</v>
      </c>
    </row>
    <row r="73" spans="2:12" x14ac:dyDescent="0.3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0</v>
      </c>
      <c r="I73" s="66">
        <v>0</v>
      </c>
      <c r="J73" s="66">
        <v>0</v>
      </c>
      <c r="K73" s="66" t="e">
        <f t="shared" si="5"/>
        <v>#DIV/0!</v>
      </c>
      <c r="L73" s="66" t="e">
        <f t="shared" si="6"/>
        <v>#DIV/0!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</f>
        <v>1634.69</v>
      </c>
      <c r="H74" s="65">
        <f>H75</f>
        <v>3392</v>
      </c>
      <c r="I74" s="65">
        <f>I75</f>
        <v>3392</v>
      </c>
      <c r="J74" s="65">
        <f>J75</f>
        <v>1683.57</v>
      </c>
      <c r="K74" s="65">
        <f t="shared" si="5"/>
        <v>102.99016938991491</v>
      </c>
      <c r="L74" s="65">
        <f t="shared" si="6"/>
        <v>49.633549528301884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1634.69</v>
      </c>
      <c r="H75" s="66">
        <v>3392</v>
      </c>
      <c r="I75" s="66">
        <v>3392</v>
      </c>
      <c r="J75" s="66">
        <v>1683.57</v>
      </c>
      <c r="K75" s="66">
        <f t="shared" si="5"/>
        <v>102.99016938991491</v>
      </c>
      <c r="L75" s="66">
        <f t="shared" si="6"/>
        <v>49.633549528301884</v>
      </c>
    </row>
    <row r="76" spans="2:12" x14ac:dyDescent="0.3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F11" sqref="F11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7" t="s">
        <v>16</v>
      </c>
      <c r="C2" s="97"/>
      <c r="D2" s="97"/>
      <c r="E2" s="97"/>
      <c r="F2" s="97"/>
      <c r="G2" s="97"/>
      <c r="H2" s="97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</f>
        <v>1164011.3399999999</v>
      </c>
      <c r="D6" s="71">
        <f>D7+D9</f>
        <v>2967070</v>
      </c>
      <c r="E6" s="71">
        <f>E7+E9</f>
        <v>2967070</v>
      </c>
      <c r="F6" s="71">
        <f>F7+F9</f>
        <v>1582927.36</v>
      </c>
      <c r="G6" s="72">
        <f t="shared" ref="G6:G15" si="0">(F6*100)/C6</f>
        <v>135.98899818278403</v>
      </c>
      <c r="H6" s="72">
        <f t="shared" ref="H6:H15" si="1">(F6*100)/E6</f>
        <v>53.349848840775579</v>
      </c>
    </row>
    <row r="7" spans="1:8" x14ac:dyDescent="0.3">
      <c r="A7"/>
      <c r="B7" s="8" t="s">
        <v>168</v>
      </c>
      <c r="C7" s="71">
        <f>C8</f>
        <v>1163528.45</v>
      </c>
      <c r="D7" s="71">
        <f>D8</f>
        <v>2965345</v>
      </c>
      <c r="E7" s="71">
        <f>E8</f>
        <v>2965345</v>
      </c>
      <c r="F7" s="71">
        <f>F8</f>
        <v>1582655.31</v>
      </c>
      <c r="G7" s="72">
        <f t="shared" si="0"/>
        <v>136.02205515473216</v>
      </c>
      <c r="H7" s="72">
        <f t="shared" si="1"/>
        <v>53.371709194039816</v>
      </c>
    </row>
    <row r="8" spans="1:8" x14ac:dyDescent="0.3">
      <c r="A8"/>
      <c r="B8" s="16" t="s">
        <v>169</v>
      </c>
      <c r="C8" s="73">
        <v>1163528.45</v>
      </c>
      <c r="D8" s="73">
        <v>2965345</v>
      </c>
      <c r="E8" s="73">
        <v>2965345</v>
      </c>
      <c r="F8" s="74">
        <v>1582655.31</v>
      </c>
      <c r="G8" s="70">
        <f t="shared" si="0"/>
        <v>136.02205515473216</v>
      </c>
      <c r="H8" s="70">
        <f t="shared" si="1"/>
        <v>53.371709194039816</v>
      </c>
    </row>
    <row r="9" spans="1:8" x14ac:dyDescent="0.3">
      <c r="A9"/>
      <c r="B9" s="8" t="s">
        <v>170</v>
      </c>
      <c r="C9" s="71">
        <f>C10</f>
        <v>482.89</v>
      </c>
      <c r="D9" s="71">
        <f>D10</f>
        <v>1725</v>
      </c>
      <c r="E9" s="71">
        <f>E10</f>
        <v>1725</v>
      </c>
      <c r="F9" s="71">
        <f>F10</f>
        <v>272.05</v>
      </c>
      <c r="G9" s="72">
        <f t="shared" si="0"/>
        <v>56.337882333450686</v>
      </c>
      <c r="H9" s="72">
        <f t="shared" si="1"/>
        <v>15.771014492753624</v>
      </c>
    </row>
    <row r="10" spans="1:8" x14ac:dyDescent="0.3">
      <c r="A10"/>
      <c r="B10" s="16" t="s">
        <v>171</v>
      </c>
      <c r="C10" s="73">
        <v>482.89</v>
      </c>
      <c r="D10" s="73">
        <v>1725</v>
      </c>
      <c r="E10" s="73">
        <v>1725</v>
      </c>
      <c r="F10" s="74">
        <f>296.2-24.15</f>
        <v>272.05</v>
      </c>
      <c r="G10" s="70">
        <f t="shared" si="0"/>
        <v>56.337882333450686</v>
      </c>
      <c r="H10" s="70">
        <f t="shared" si="1"/>
        <v>15.771014492753624</v>
      </c>
    </row>
    <row r="11" spans="1:8" x14ac:dyDescent="0.3">
      <c r="B11" s="8" t="s">
        <v>32</v>
      </c>
      <c r="C11" s="75">
        <f>C12+C14</f>
        <v>1164098.94</v>
      </c>
      <c r="D11" s="75">
        <f>D12+D14</f>
        <v>2967070</v>
      </c>
      <c r="E11" s="75">
        <f>E12+E14</f>
        <v>2967070</v>
      </c>
      <c r="F11" s="75">
        <f>F12+F14</f>
        <v>1582951.51</v>
      </c>
      <c r="G11" s="72">
        <f t="shared" si="0"/>
        <v>135.98083939497445</v>
      </c>
      <c r="H11" s="72">
        <f t="shared" si="1"/>
        <v>53.350662775060918</v>
      </c>
    </row>
    <row r="12" spans="1:8" x14ac:dyDescent="0.3">
      <c r="A12"/>
      <c r="B12" s="8" t="s">
        <v>168</v>
      </c>
      <c r="C12" s="75">
        <f>C13</f>
        <v>1163616.05</v>
      </c>
      <c r="D12" s="75">
        <f>D13</f>
        <v>2965345</v>
      </c>
      <c r="E12" s="75">
        <f>E13</f>
        <v>2965345</v>
      </c>
      <c r="F12" s="75">
        <f>F13</f>
        <v>1582655.31</v>
      </c>
      <c r="G12" s="72">
        <f t="shared" si="0"/>
        <v>136.01181506563097</v>
      </c>
      <c r="H12" s="72">
        <f t="shared" si="1"/>
        <v>53.371709194039816</v>
      </c>
    </row>
    <row r="13" spans="1:8" x14ac:dyDescent="0.3">
      <c r="A13"/>
      <c r="B13" s="16" t="s">
        <v>169</v>
      </c>
      <c r="C13" s="73">
        <v>1163616.05</v>
      </c>
      <c r="D13" s="73">
        <v>2965345</v>
      </c>
      <c r="E13" s="76">
        <v>2965345</v>
      </c>
      <c r="F13" s="74">
        <v>1582655.31</v>
      </c>
      <c r="G13" s="70">
        <f t="shared" si="0"/>
        <v>136.01181506563097</v>
      </c>
      <c r="H13" s="70">
        <f t="shared" si="1"/>
        <v>53.371709194039816</v>
      </c>
    </row>
    <row r="14" spans="1:8" x14ac:dyDescent="0.3">
      <c r="A14"/>
      <c r="B14" s="8" t="s">
        <v>170</v>
      </c>
      <c r="C14" s="75">
        <f>C15</f>
        <v>482.89</v>
      </c>
      <c r="D14" s="75">
        <f>D15</f>
        <v>1725</v>
      </c>
      <c r="E14" s="75">
        <f>E15</f>
        <v>1725</v>
      </c>
      <c r="F14" s="75">
        <f>F15</f>
        <v>296.2</v>
      </c>
      <c r="G14" s="72">
        <f t="shared" si="0"/>
        <v>61.339021309200852</v>
      </c>
      <c r="H14" s="72">
        <f t="shared" si="1"/>
        <v>17.171014492753624</v>
      </c>
    </row>
    <row r="15" spans="1:8" x14ac:dyDescent="0.3">
      <c r="A15"/>
      <c r="B15" s="16" t="s">
        <v>171</v>
      </c>
      <c r="C15" s="73">
        <v>482.89</v>
      </c>
      <c r="D15" s="73">
        <v>1725</v>
      </c>
      <c r="E15" s="76">
        <v>1725</v>
      </c>
      <c r="F15" s="74">
        <v>296.2</v>
      </c>
      <c r="G15" s="70">
        <f t="shared" si="0"/>
        <v>61.339021309200852</v>
      </c>
      <c r="H15" s="70">
        <f t="shared" si="1"/>
        <v>17.171014492753624</v>
      </c>
    </row>
    <row r="17" spans="3:3" x14ac:dyDescent="0.3">
      <c r="C17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E19" sqref="E19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7" t="s">
        <v>17</v>
      </c>
      <c r="C2" s="97"/>
      <c r="D2" s="97"/>
      <c r="E2" s="97"/>
      <c r="F2" s="97"/>
      <c r="G2" s="97"/>
      <c r="H2" s="9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1164098.94</v>
      </c>
      <c r="D6" s="75">
        <f t="shared" si="0"/>
        <v>2967070</v>
      </c>
      <c r="E6" s="75">
        <f t="shared" si="0"/>
        <v>2967070</v>
      </c>
      <c r="F6" s="75">
        <f t="shared" si="0"/>
        <v>1582951.51</v>
      </c>
      <c r="G6" s="70">
        <f>(F6*100)/C6</f>
        <v>135.98083939497445</v>
      </c>
      <c r="H6" s="70">
        <f>(F6*100)/E6</f>
        <v>53.350662775060918</v>
      </c>
    </row>
    <row r="7" spans="2:8" x14ac:dyDescent="0.3">
      <c r="B7" s="8" t="s">
        <v>172</v>
      </c>
      <c r="C7" s="75">
        <f t="shared" si="0"/>
        <v>1164098.94</v>
      </c>
      <c r="D7" s="75">
        <f t="shared" si="0"/>
        <v>2967070</v>
      </c>
      <c r="E7" s="75">
        <f t="shared" si="0"/>
        <v>2967070</v>
      </c>
      <c r="F7" s="75">
        <f t="shared" si="0"/>
        <v>1582951.51</v>
      </c>
      <c r="G7" s="70">
        <f>(F7*100)/C7</f>
        <v>135.98083939497445</v>
      </c>
      <c r="H7" s="70">
        <f>(F7*100)/E7</f>
        <v>53.350662775060918</v>
      </c>
    </row>
    <row r="8" spans="2:8" x14ac:dyDescent="0.3">
      <c r="B8" s="11" t="s">
        <v>173</v>
      </c>
      <c r="C8" s="73">
        <v>1164098.94</v>
      </c>
      <c r="D8" s="73">
        <v>2967070</v>
      </c>
      <c r="E8" s="73">
        <v>2967070</v>
      </c>
      <c r="F8" s="74">
        <v>1582951.51</v>
      </c>
      <c r="G8" s="70">
        <f>(F8*100)/C8</f>
        <v>135.98083939497445</v>
      </c>
      <c r="H8" s="70">
        <f>(F8*100)/E8</f>
        <v>53.350662775060918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3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7" t="s">
        <v>19</v>
      </c>
      <c r="C2" s="97"/>
      <c r="D2" s="97"/>
      <c r="E2" s="97"/>
      <c r="F2" s="97"/>
      <c r="G2" s="97"/>
      <c r="H2" s="9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174</v>
      </c>
      <c r="C1" s="39"/>
    </row>
    <row r="2" spans="1:6" ht="15" customHeight="1" x14ac:dyDescent="0.25">
      <c r="A2" s="41" t="s">
        <v>34</v>
      </c>
      <c r="B2" s="42" t="s">
        <v>175</v>
      </c>
      <c r="C2" s="39"/>
    </row>
    <row r="3" spans="1:6" s="39" customFormat="1" ht="43.5" customHeight="1" x14ac:dyDescent="0.25">
      <c r="A3" s="43" t="s">
        <v>35</v>
      </c>
      <c r="B3" s="37" t="s">
        <v>176</v>
      </c>
    </row>
    <row r="4" spans="1:6" s="39" customFormat="1" x14ac:dyDescent="0.25">
      <c r="A4" s="43" t="s">
        <v>36</v>
      </c>
      <c r="B4" s="44" t="s">
        <v>177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178</v>
      </c>
      <c r="B7" s="46"/>
      <c r="C7" s="77">
        <f>C11</f>
        <v>2965345</v>
      </c>
      <c r="D7" s="77">
        <f>D11</f>
        <v>2965345</v>
      </c>
      <c r="E7" s="77">
        <f>E11</f>
        <v>1582655.3099999998</v>
      </c>
      <c r="F7" s="77">
        <f>(E7*100)/D7</f>
        <v>53.371709194039816</v>
      </c>
    </row>
    <row r="8" spans="1:6" x14ac:dyDescent="0.25">
      <c r="A8" s="47" t="s">
        <v>68</v>
      </c>
      <c r="B8" s="46"/>
      <c r="C8" s="77">
        <f>C67</f>
        <v>1725</v>
      </c>
      <c r="D8" s="77">
        <f>D67</f>
        <v>1725</v>
      </c>
      <c r="E8" s="77">
        <f>E67</f>
        <v>296.2</v>
      </c>
      <c r="F8" s="77">
        <f>(E8*100)/D8</f>
        <v>17.171014492753624</v>
      </c>
    </row>
    <row r="9" spans="1:6" s="57" customFormat="1" x14ac:dyDescent="0.25"/>
    <row r="10" spans="1:6" ht="39.6" x14ac:dyDescent="0.25">
      <c r="A10" s="47" t="s">
        <v>179</v>
      </c>
      <c r="B10" s="47" t="s">
        <v>180</v>
      </c>
      <c r="C10" s="47" t="s">
        <v>43</v>
      </c>
      <c r="D10" s="47" t="s">
        <v>181</v>
      </c>
      <c r="E10" s="47" t="s">
        <v>182</v>
      </c>
      <c r="F10" s="47" t="s">
        <v>183</v>
      </c>
    </row>
    <row r="11" spans="1:6" x14ac:dyDescent="0.25">
      <c r="A11" s="48" t="s">
        <v>178</v>
      </c>
      <c r="B11" s="48" t="s">
        <v>184</v>
      </c>
      <c r="C11" s="78">
        <f>C12+C58</f>
        <v>2965345</v>
      </c>
      <c r="D11" s="78">
        <f>D12+D58</f>
        <v>2965345</v>
      </c>
      <c r="E11" s="78">
        <f>E12+E58</f>
        <v>1582655.3099999998</v>
      </c>
      <c r="F11" s="79">
        <f>(E11*100)/D11</f>
        <v>53.371709194039816</v>
      </c>
    </row>
    <row r="12" spans="1:6" x14ac:dyDescent="0.25">
      <c r="A12" s="49" t="s">
        <v>66</v>
      </c>
      <c r="B12" s="50" t="s">
        <v>67</v>
      </c>
      <c r="C12" s="80">
        <f>C13+C22+C52</f>
        <v>2961953</v>
      </c>
      <c r="D12" s="80">
        <f>D13+D22+D52</f>
        <v>2961953</v>
      </c>
      <c r="E12" s="80">
        <f>E13+E22+E52</f>
        <v>1580971.7399999998</v>
      </c>
      <c r="F12" s="81">
        <f>(E12*100)/D12</f>
        <v>53.375990098424921</v>
      </c>
    </row>
    <row r="13" spans="1:6" x14ac:dyDescent="0.25">
      <c r="A13" s="51" t="s">
        <v>68</v>
      </c>
      <c r="B13" s="52" t="s">
        <v>69</v>
      </c>
      <c r="C13" s="82">
        <f>C14+C17+C19</f>
        <v>2618800</v>
      </c>
      <c r="D13" s="82">
        <f>D14+D17+D19</f>
        <v>2618800</v>
      </c>
      <c r="E13" s="82">
        <f>E14+E17+E19</f>
        <v>1361915.44</v>
      </c>
      <c r="F13" s="81">
        <f>(E13*100)/D13</f>
        <v>52.005324576141746</v>
      </c>
    </row>
    <row r="14" spans="1:6" x14ac:dyDescent="0.25">
      <c r="A14" s="53" t="s">
        <v>70</v>
      </c>
      <c r="B14" s="54" t="s">
        <v>71</v>
      </c>
      <c r="C14" s="83">
        <f>C15+C16</f>
        <v>2195800</v>
      </c>
      <c r="D14" s="83">
        <f>D15+D16</f>
        <v>2195800</v>
      </c>
      <c r="E14" s="83">
        <f>E15+E16</f>
        <v>1130008</v>
      </c>
      <c r="F14" s="83">
        <f>(E14*100)/D14</f>
        <v>51.462246106202748</v>
      </c>
    </row>
    <row r="15" spans="1:6" x14ac:dyDescent="0.25">
      <c r="A15" s="55" t="s">
        <v>72</v>
      </c>
      <c r="B15" s="56" t="s">
        <v>73</v>
      </c>
      <c r="C15" s="84">
        <v>2180800</v>
      </c>
      <c r="D15" s="84">
        <v>2180800</v>
      </c>
      <c r="E15" s="84">
        <v>1121518.8799999999</v>
      </c>
      <c r="F15" s="84"/>
    </row>
    <row r="16" spans="1:6" x14ac:dyDescent="0.25">
      <c r="A16" s="55" t="s">
        <v>74</v>
      </c>
      <c r="B16" s="56" t="s">
        <v>75</v>
      </c>
      <c r="C16" s="84">
        <v>15000</v>
      </c>
      <c r="D16" s="84">
        <v>15000</v>
      </c>
      <c r="E16" s="84">
        <v>8489.1200000000008</v>
      </c>
      <c r="F16" s="84"/>
    </row>
    <row r="17" spans="1:6" x14ac:dyDescent="0.25">
      <c r="A17" s="53" t="s">
        <v>76</v>
      </c>
      <c r="B17" s="54" t="s">
        <v>77</v>
      </c>
      <c r="C17" s="83">
        <f>C18</f>
        <v>54700</v>
      </c>
      <c r="D17" s="83">
        <f>D18</f>
        <v>54700</v>
      </c>
      <c r="E17" s="83">
        <f>E18</f>
        <v>31548.83</v>
      </c>
      <c r="F17" s="83">
        <f>(E17*100)/D17</f>
        <v>57.676106032906766</v>
      </c>
    </row>
    <row r="18" spans="1:6" x14ac:dyDescent="0.25">
      <c r="A18" s="55" t="s">
        <v>78</v>
      </c>
      <c r="B18" s="56" t="s">
        <v>77</v>
      </c>
      <c r="C18" s="84">
        <v>54700</v>
      </c>
      <c r="D18" s="84">
        <v>54700</v>
      </c>
      <c r="E18" s="84">
        <v>31548.83</v>
      </c>
      <c r="F18" s="84"/>
    </row>
    <row r="19" spans="1:6" x14ac:dyDescent="0.25">
      <c r="A19" s="53" t="s">
        <v>79</v>
      </c>
      <c r="B19" s="54" t="s">
        <v>80</v>
      </c>
      <c r="C19" s="83">
        <f>C20+C21</f>
        <v>368300</v>
      </c>
      <c r="D19" s="83">
        <f>D20+D21</f>
        <v>368300</v>
      </c>
      <c r="E19" s="83">
        <f>E20+E21</f>
        <v>200358.61</v>
      </c>
      <c r="F19" s="83">
        <f>(E19*100)/D19</f>
        <v>54.400925875644852</v>
      </c>
    </row>
    <row r="20" spans="1:6" x14ac:dyDescent="0.25">
      <c r="A20" s="55" t="s">
        <v>81</v>
      </c>
      <c r="B20" s="56" t="s">
        <v>82</v>
      </c>
      <c r="C20" s="84">
        <v>13913</v>
      </c>
      <c r="D20" s="84">
        <v>13913</v>
      </c>
      <c r="E20" s="84">
        <v>13907.25</v>
      </c>
      <c r="F20" s="84"/>
    </row>
    <row r="21" spans="1:6" x14ac:dyDescent="0.25">
      <c r="A21" s="55" t="s">
        <v>83</v>
      </c>
      <c r="B21" s="56" t="s">
        <v>84</v>
      </c>
      <c r="C21" s="84">
        <v>354387</v>
      </c>
      <c r="D21" s="84">
        <v>354387</v>
      </c>
      <c r="E21" s="84">
        <v>186451.36</v>
      </c>
      <c r="F21" s="84"/>
    </row>
    <row r="22" spans="1:6" x14ac:dyDescent="0.25">
      <c r="A22" s="51" t="s">
        <v>85</v>
      </c>
      <c r="B22" s="52" t="s">
        <v>86</v>
      </c>
      <c r="C22" s="82">
        <f>C23+C28+C34+C44+C46</f>
        <v>323684</v>
      </c>
      <c r="D22" s="82">
        <f>D23+D28+D34+D44+D46</f>
        <v>323684</v>
      </c>
      <c r="E22" s="82">
        <f>E23+E28+E34+E44+E46</f>
        <v>209929.88999999998</v>
      </c>
      <c r="F22" s="81">
        <f>(E22*100)/D22</f>
        <v>64.856430963532333</v>
      </c>
    </row>
    <row r="23" spans="1:6" x14ac:dyDescent="0.25">
      <c r="A23" s="53" t="s">
        <v>87</v>
      </c>
      <c r="B23" s="54" t="s">
        <v>88</v>
      </c>
      <c r="C23" s="83">
        <f>C24+C25+C26+C27</f>
        <v>72764</v>
      </c>
      <c r="D23" s="83">
        <f>D24+D25+D26+D27</f>
        <v>72764</v>
      </c>
      <c r="E23" s="83">
        <f>E24+E25+E26+E27</f>
        <v>35034.35</v>
      </c>
      <c r="F23" s="83">
        <f>(E23*100)/D23</f>
        <v>48.147916552141169</v>
      </c>
    </row>
    <row r="24" spans="1:6" x14ac:dyDescent="0.25">
      <c r="A24" s="55" t="s">
        <v>89</v>
      </c>
      <c r="B24" s="56" t="s">
        <v>90</v>
      </c>
      <c r="C24" s="84">
        <v>10000</v>
      </c>
      <c r="D24" s="84">
        <v>10000</v>
      </c>
      <c r="E24" s="84">
        <v>2687.74</v>
      </c>
      <c r="F24" s="84"/>
    </row>
    <row r="25" spans="1:6" ht="26.4" x14ac:dyDescent="0.25">
      <c r="A25" s="55" t="s">
        <v>91</v>
      </c>
      <c r="B25" s="56" t="s">
        <v>92</v>
      </c>
      <c r="C25" s="84">
        <v>62000</v>
      </c>
      <c r="D25" s="84">
        <v>62000</v>
      </c>
      <c r="E25" s="84">
        <v>32094.16</v>
      </c>
      <c r="F25" s="84"/>
    </row>
    <row r="26" spans="1:6" x14ac:dyDescent="0.25">
      <c r="A26" s="55" t="s">
        <v>93</v>
      </c>
      <c r="B26" s="56" t="s">
        <v>94</v>
      </c>
      <c r="C26" s="84">
        <v>664</v>
      </c>
      <c r="D26" s="84">
        <v>664</v>
      </c>
      <c r="E26" s="84">
        <v>148.75</v>
      </c>
      <c r="F26" s="84"/>
    </row>
    <row r="27" spans="1:6" x14ac:dyDescent="0.25">
      <c r="A27" s="55" t="s">
        <v>95</v>
      </c>
      <c r="B27" s="56" t="s">
        <v>96</v>
      </c>
      <c r="C27" s="84">
        <v>100</v>
      </c>
      <c r="D27" s="84">
        <v>100</v>
      </c>
      <c r="E27" s="84">
        <v>103.7</v>
      </c>
      <c r="F27" s="84"/>
    </row>
    <row r="28" spans="1:6" x14ac:dyDescent="0.25">
      <c r="A28" s="53" t="s">
        <v>97</v>
      </c>
      <c r="B28" s="54" t="s">
        <v>98</v>
      </c>
      <c r="C28" s="83">
        <f>C29+C30+C31+C32+C33</f>
        <v>30600</v>
      </c>
      <c r="D28" s="83">
        <f>D29+D30+D31+D32+D33</f>
        <v>30600</v>
      </c>
      <c r="E28" s="83">
        <f>E29+E30+E31+E32+E33</f>
        <v>11284.58</v>
      </c>
      <c r="F28" s="83">
        <f>(E28*100)/D28</f>
        <v>36.877712418300653</v>
      </c>
    </row>
    <row r="29" spans="1:6" x14ac:dyDescent="0.25">
      <c r="A29" s="55" t="s">
        <v>99</v>
      </c>
      <c r="B29" s="56" t="s">
        <v>100</v>
      </c>
      <c r="C29" s="84">
        <v>23000</v>
      </c>
      <c r="D29" s="84">
        <v>23000</v>
      </c>
      <c r="E29" s="84">
        <v>8780.58</v>
      </c>
      <c r="F29" s="84"/>
    </row>
    <row r="30" spans="1:6" x14ac:dyDescent="0.25">
      <c r="A30" s="55" t="s">
        <v>101</v>
      </c>
      <c r="B30" s="56" t="s">
        <v>102</v>
      </c>
      <c r="C30" s="84">
        <v>4900</v>
      </c>
      <c r="D30" s="84">
        <v>4900</v>
      </c>
      <c r="E30" s="84">
        <v>1610.84</v>
      </c>
      <c r="F30" s="84"/>
    </row>
    <row r="31" spans="1:6" x14ac:dyDescent="0.25">
      <c r="A31" s="55" t="s">
        <v>103</v>
      </c>
      <c r="B31" s="56" t="s">
        <v>104</v>
      </c>
      <c r="C31" s="84">
        <v>700</v>
      </c>
      <c r="D31" s="84">
        <v>700</v>
      </c>
      <c r="E31" s="84">
        <v>163.63</v>
      </c>
      <c r="F31" s="84"/>
    </row>
    <row r="32" spans="1:6" x14ac:dyDescent="0.25">
      <c r="A32" s="55" t="s">
        <v>105</v>
      </c>
      <c r="B32" s="56" t="s">
        <v>106</v>
      </c>
      <c r="C32" s="84">
        <v>1600</v>
      </c>
      <c r="D32" s="84">
        <v>1600</v>
      </c>
      <c r="E32" s="84">
        <v>729.53</v>
      </c>
      <c r="F32" s="84"/>
    </row>
    <row r="33" spans="1:6" x14ac:dyDescent="0.25">
      <c r="A33" s="55" t="s">
        <v>107</v>
      </c>
      <c r="B33" s="56" t="s">
        <v>108</v>
      </c>
      <c r="C33" s="84">
        <v>400</v>
      </c>
      <c r="D33" s="84">
        <v>400</v>
      </c>
      <c r="E33" s="84">
        <v>0</v>
      </c>
      <c r="F33" s="84"/>
    </row>
    <row r="34" spans="1:6" x14ac:dyDescent="0.25">
      <c r="A34" s="53" t="s">
        <v>109</v>
      </c>
      <c r="B34" s="54" t="s">
        <v>110</v>
      </c>
      <c r="C34" s="83">
        <f>C35+C36+C37+C38+C39+C40+C41+C42+C43</f>
        <v>208180</v>
      </c>
      <c r="D34" s="83">
        <f>D35+D36+D37+D38+D39+D40+D41+D42+D43</f>
        <v>208180</v>
      </c>
      <c r="E34" s="83">
        <f>E35+E36+E37+E38+E39+E40+E41+E42+E43</f>
        <v>159085.46</v>
      </c>
      <c r="F34" s="83">
        <f>(E34*100)/D34</f>
        <v>76.417263906234993</v>
      </c>
    </row>
    <row r="35" spans="1:6" x14ac:dyDescent="0.25">
      <c r="A35" s="55" t="s">
        <v>111</v>
      </c>
      <c r="B35" s="56" t="s">
        <v>112</v>
      </c>
      <c r="C35" s="84">
        <v>41000</v>
      </c>
      <c r="D35" s="84">
        <v>41000</v>
      </c>
      <c r="E35" s="84">
        <v>23632.51</v>
      </c>
      <c r="F35" s="84"/>
    </row>
    <row r="36" spans="1:6" x14ac:dyDescent="0.25">
      <c r="A36" s="55" t="s">
        <v>113</v>
      </c>
      <c r="B36" s="56" t="s">
        <v>114</v>
      </c>
      <c r="C36" s="84">
        <v>4800</v>
      </c>
      <c r="D36" s="84">
        <v>4800</v>
      </c>
      <c r="E36" s="84">
        <v>2778.2</v>
      </c>
      <c r="F36" s="84"/>
    </row>
    <row r="37" spans="1:6" x14ac:dyDescent="0.25">
      <c r="A37" s="55" t="s">
        <v>115</v>
      </c>
      <c r="B37" s="56" t="s">
        <v>116</v>
      </c>
      <c r="C37" s="84">
        <v>3800</v>
      </c>
      <c r="D37" s="84">
        <v>3800</v>
      </c>
      <c r="E37" s="84">
        <v>1949.72</v>
      </c>
      <c r="F37" s="84"/>
    </row>
    <row r="38" spans="1:6" x14ac:dyDescent="0.25">
      <c r="A38" s="55" t="s">
        <v>117</v>
      </c>
      <c r="B38" s="56" t="s">
        <v>118</v>
      </c>
      <c r="C38" s="84">
        <v>16000</v>
      </c>
      <c r="D38" s="84">
        <v>16000</v>
      </c>
      <c r="E38" s="84">
        <v>7558.36</v>
      </c>
      <c r="F38" s="84"/>
    </row>
    <row r="39" spans="1:6" x14ac:dyDescent="0.25">
      <c r="A39" s="55" t="s">
        <v>119</v>
      </c>
      <c r="B39" s="56" t="s">
        <v>120</v>
      </c>
      <c r="C39" s="84">
        <v>11300</v>
      </c>
      <c r="D39" s="84">
        <v>11300</v>
      </c>
      <c r="E39" s="84">
        <v>5216.67</v>
      </c>
      <c r="F39" s="84"/>
    </row>
    <row r="40" spans="1:6" x14ac:dyDescent="0.25">
      <c r="A40" s="55" t="s">
        <v>121</v>
      </c>
      <c r="B40" s="56" t="s">
        <v>122</v>
      </c>
      <c r="C40" s="84">
        <v>2000</v>
      </c>
      <c r="D40" s="84">
        <v>2000</v>
      </c>
      <c r="E40" s="84">
        <v>305.74</v>
      </c>
      <c r="F40" s="84"/>
    </row>
    <row r="41" spans="1:6" x14ac:dyDescent="0.25">
      <c r="A41" s="55" t="s">
        <v>123</v>
      </c>
      <c r="B41" s="56" t="s">
        <v>124</v>
      </c>
      <c r="C41" s="84">
        <v>128330</v>
      </c>
      <c r="D41" s="84">
        <v>128330</v>
      </c>
      <c r="E41" s="84">
        <v>117222.51</v>
      </c>
      <c r="F41" s="84"/>
    </row>
    <row r="42" spans="1:6" x14ac:dyDescent="0.25">
      <c r="A42" s="55" t="s">
        <v>125</v>
      </c>
      <c r="B42" s="56" t="s">
        <v>126</v>
      </c>
      <c r="C42" s="84">
        <v>150</v>
      </c>
      <c r="D42" s="84">
        <v>150</v>
      </c>
      <c r="E42" s="84">
        <v>19.91</v>
      </c>
      <c r="F42" s="84"/>
    </row>
    <row r="43" spans="1:6" x14ac:dyDescent="0.25">
      <c r="A43" s="55" t="s">
        <v>127</v>
      </c>
      <c r="B43" s="56" t="s">
        <v>128</v>
      </c>
      <c r="C43" s="84">
        <v>800</v>
      </c>
      <c r="D43" s="84">
        <v>800</v>
      </c>
      <c r="E43" s="84">
        <v>401.84</v>
      </c>
      <c r="F43" s="84"/>
    </row>
    <row r="44" spans="1:6" x14ac:dyDescent="0.25">
      <c r="A44" s="53" t="s">
        <v>129</v>
      </c>
      <c r="B44" s="54" t="s">
        <v>130</v>
      </c>
      <c r="C44" s="83">
        <f>C45</f>
        <v>1500</v>
      </c>
      <c r="D44" s="83">
        <f>D45</f>
        <v>1500</v>
      </c>
      <c r="E44" s="83">
        <f>E45</f>
        <v>1348.16</v>
      </c>
      <c r="F44" s="83">
        <f>(E44*100)/D44</f>
        <v>89.87733333333334</v>
      </c>
    </row>
    <row r="45" spans="1:6" ht="26.4" x14ac:dyDescent="0.25">
      <c r="A45" s="55" t="s">
        <v>131</v>
      </c>
      <c r="B45" s="56" t="s">
        <v>132</v>
      </c>
      <c r="C45" s="84">
        <v>1500</v>
      </c>
      <c r="D45" s="84">
        <v>1500</v>
      </c>
      <c r="E45" s="84">
        <v>1348.16</v>
      </c>
      <c r="F45" s="84"/>
    </row>
    <row r="46" spans="1:6" x14ac:dyDescent="0.25">
      <c r="A46" s="53" t="s">
        <v>133</v>
      </c>
      <c r="B46" s="54" t="s">
        <v>134</v>
      </c>
      <c r="C46" s="83">
        <f>C47+C48+C49+C50+C51</f>
        <v>10640</v>
      </c>
      <c r="D46" s="83">
        <f>D47+D48+D49+D50+D51</f>
        <v>10640</v>
      </c>
      <c r="E46" s="83">
        <f>E47+E48+E49+E50+E51</f>
        <v>3177.3399999999997</v>
      </c>
      <c r="F46" s="83">
        <f>(E46*100)/D46</f>
        <v>29.862218045112783</v>
      </c>
    </row>
    <row r="47" spans="1:6" x14ac:dyDescent="0.25">
      <c r="A47" s="55" t="s">
        <v>135</v>
      </c>
      <c r="B47" s="56" t="s">
        <v>136</v>
      </c>
      <c r="C47" s="84">
        <v>800</v>
      </c>
      <c r="D47" s="84">
        <v>800</v>
      </c>
      <c r="E47" s="84">
        <v>531.21</v>
      </c>
      <c r="F47" s="84"/>
    </row>
    <row r="48" spans="1:6" x14ac:dyDescent="0.25">
      <c r="A48" s="55" t="s">
        <v>137</v>
      </c>
      <c r="B48" s="56" t="s">
        <v>138</v>
      </c>
      <c r="C48" s="84">
        <v>140</v>
      </c>
      <c r="D48" s="84">
        <v>140</v>
      </c>
      <c r="E48" s="84">
        <v>0</v>
      </c>
      <c r="F48" s="84"/>
    </row>
    <row r="49" spans="1:6" x14ac:dyDescent="0.25">
      <c r="A49" s="55" t="s">
        <v>139</v>
      </c>
      <c r="B49" s="56" t="s">
        <v>140</v>
      </c>
      <c r="C49" s="84">
        <v>4000</v>
      </c>
      <c r="D49" s="84">
        <v>4000</v>
      </c>
      <c r="E49" s="84">
        <v>1982.61</v>
      </c>
      <c r="F49" s="84"/>
    </row>
    <row r="50" spans="1:6" x14ac:dyDescent="0.25">
      <c r="A50" s="55" t="s">
        <v>141</v>
      </c>
      <c r="B50" s="56" t="s">
        <v>142</v>
      </c>
      <c r="C50" s="84">
        <v>3000</v>
      </c>
      <c r="D50" s="84">
        <v>3000</v>
      </c>
      <c r="E50" s="84">
        <v>200</v>
      </c>
      <c r="F50" s="84"/>
    </row>
    <row r="51" spans="1:6" x14ac:dyDescent="0.25">
      <c r="A51" s="55" t="s">
        <v>143</v>
      </c>
      <c r="B51" s="56" t="s">
        <v>134</v>
      </c>
      <c r="C51" s="84">
        <v>2700</v>
      </c>
      <c r="D51" s="84">
        <v>2700</v>
      </c>
      <c r="E51" s="84">
        <v>463.52</v>
      </c>
      <c r="F51" s="84"/>
    </row>
    <row r="52" spans="1:6" x14ac:dyDescent="0.25">
      <c r="A52" s="51" t="s">
        <v>144</v>
      </c>
      <c r="B52" s="52" t="s">
        <v>145</v>
      </c>
      <c r="C52" s="82">
        <f>C53+C55</f>
        <v>19469</v>
      </c>
      <c r="D52" s="82">
        <f>D53+D55</f>
        <v>19469</v>
      </c>
      <c r="E52" s="82">
        <f>E53+E55</f>
        <v>9126.41</v>
      </c>
      <c r="F52" s="81">
        <f>(E52*100)/D52</f>
        <v>46.876624377215059</v>
      </c>
    </row>
    <row r="53" spans="1:6" x14ac:dyDescent="0.25">
      <c r="A53" s="53" t="s">
        <v>146</v>
      </c>
      <c r="B53" s="54" t="s">
        <v>147</v>
      </c>
      <c r="C53" s="83">
        <f>C54</f>
        <v>264</v>
      </c>
      <c r="D53" s="83">
        <f>D54</f>
        <v>264</v>
      </c>
      <c r="E53" s="83">
        <f>E54</f>
        <v>144.33000000000001</v>
      </c>
      <c r="F53" s="83">
        <f>(E53*100)/D53</f>
        <v>54.670454545454547</v>
      </c>
    </row>
    <row r="54" spans="1:6" ht="26.4" x14ac:dyDescent="0.25">
      <c r="A54" s="55" t="s">
        <v>148</v>
      </c>
      <c r="B54" s="56" t="s">
        <v>149</v>
      </c>
      <c r="C54" s="84">
        <v>264</v>
      </c>
      <c r="D54" s="84">
        <v>264</v>
      </c>
      <c r="E54" s="84">
        <v>144.33000000000001</v>
      </c>
      <c r="F54" s="84"/>
    </row>
    <row r="55" spans="1:6" x14ac:dyDescent="0.25">
      <c r="A55" s="53" t="s">
        <v>150</v>
      </c>
      <c r="B55" s="54" t="s">
        <v>151</v>
      </c>
      <c r="C55" s="83">
        <f>C56+C57</f>
        <v>19205</v>
      </c>
      <c r="D55" s="83">
        <f>D56+D57</f>
        <v>19205</v>
      </c>
      <c r="E55" s="83">
        <f>E56+E57</f>
        <v>8982.08</v>
      </c>
      <c r="F55" s="83">
        <f>(E55*100)/D55</f>
        <v>46.769487112731056</v>
      </c>
    </row>
    <row r="56" spans="1:6" x14ac:dyDescent="0.25">
      <c r="A56" s="55" t="s">
        <v>152</v>
      </c>
      <c r="B56" s="56" t="s">
        <v>153</v>
      </c>
      <c r="C56" s="84">
        <v>1000</v>
      </c>
      <c r="D56" s="84">
        <v>1000</v>
      </c>
      <c r="E56" s="84">
        <v>490</v>
      </c>
      <c r="F56" s="84"/>
    </row>
    <row r="57" spans="1:6" x14ac:dyDescent="0.25">
      <c r="A57" s="55" t="s">
        <v>154</v>
      </c>
      <c r="B57" s="56" t="s">
        <v>155</v>
      </c>
      <c r="C57" s="84">
        <v>18205</v>
      </c>
      <c r="D57" s="84">
        <v>18205</v>
      </c>
      <c r="E57" s="84">
        <v>8492.08</v>
      </c>
      <c r="F57" s="84"/>
    </row>
    <row r="58" spans="1:6" x14ac:dyDescent="0.25">
      <c r="A58" s="49" t="s">
        <v>156</v>
      </c>
      <c r="B58" s="50" t="s">
        <v>157</v>
      </c>
      <c r="C58" s="80">
        <f t="shared" ref="C58:E60" si="0">C59</f>
        <v>3392</v>
      </c>
      <c r="D58" s="80">
        <f t="shared" si="0"/>
        <v>3392</v>
      </c>
      <c r="E58" s="80">
        <f t="shared" si="0"/>
        <v>1683.57</v>
      </c>
      <c r="F58" s="81">
        <f>(E58*100)/D58</f>
        <v>49.633549528301884</v>
      </c>
    </row>
    <row r="59" spans="1:6" x14ac:dyDescent="0.25">
      <c r="A59" s="51" t="s">
        <v>158</v>
      </c>
      <c r="B59" s="52" t="s">
        <v>159</v>
      </c>
      <c r="C59" s="82">
        <f t="shared" si="0"/>
        <v>3392</v>
      </c>
      <c r="D59" s="82">
        <f t="shared" si="0"/>
        <v>3392</v>
      </c>
      <c r="E59" s="82">
        <f t="shared" si="0"/>
        <v>1683.57</v>
      </c>
      <c r="F59" s="81">
        <f>(E59*100)/D59</f>
        <v>49.633549528301884</v>
      </c>
    </row>
    <row r="60" spans="1:6" x14ac:dyDescent="0.25">
      <c r="A60" s="53" t="s">
        <v>164</v>
      </c>
      <c r="B60" s="54" t="s">
        <v>165</v>
      </c>
      <c r="C60" s="83">
        <f t="shared" si="0"/>
        <v>3392</v>
      </c>
      <c r="D60" s="83">
        <f t="shared" si="0"/>
        <v>3392</v>
      </c>
      <c r="E60" s="83">
        <f t="shared" si="0"/>
        <v>1683.57</v>
      </c>
      <c r="F60" s="83">
        <f>(E60*100)/D60</f>
        <v>49.633549528301884</v>
      </c>
    </row>
    <row r="61" spans="1:6" x14ac:dyDescent="0.25">
      <c r="A61" s="55" t="s">
        <v>166</v>
      </c>
      <c r="B61" s="56" t="s">
        <v>167</v>
      </c>
      <c r="C61" s="84">
        <v>3392</v>
      </c>
      <c r="D61" s="84">
        <v>3392</v>
      </c>
      <c r="E61" s="84">
        <v>1683.57</v>
      </c>
      <c r="F61" s="84"/>
    </row>
    <row r="62" spans="1:6" x14ac:dyDescent="0.25">
      <c r="A62" s="49" t="s">
        <v>50</v>
      </c>
      <c r="B62" s="50" t="s">
        <v>51</v>
      </c>
      <c r="C62" s="80">
        <f t="shared" ref="C62:E63" si="1">C63</f>
        <v>2965345</v>
      </c>
      <c r="D62" s="80">
        <f t="shared" si="1"/>
        <v>2965345</v>
      </c>
      <c r="E62" s="80">
        <f t="shared" si="1"/>
        <v>1582655.31</v>
      </c>
      <c r="F62" s="81">
        <f>(E62*100)/D62</f>
        <v>53.371709194039816</v>
      </c>
    </row>
    <row r="63" spans="1:6" x14ac:dyDescent="0.25">
      <c r="A63" s="51" t="s">
        <v>58</v>
      </c>
      <c r="B63" s="52" t="s">
        <v>59</v>
      </c>
      <c r="C63" s="82">
        <f t="shared" si="1"/>
        <v>2965345</v>
      </c>
      <c r="D63" s="82">
        <f t="shared" si="1"/>
        <v>2965345</v>
      </c>
      <c r="E63" s="82">
        <f t="shared" si="1"/>
        <v>1582655.31</v>
      </c>
      <c r="F63" s="81">
        <f>(E63*100)/D63</f>
        <v>53.371709194039816</v>
      </c>
    </row>
    <row r="64" spans="1:6" ht="26.4" x14ac:dyDescent="0.25">
      <c r="A64" s="53" t="s">
        <v>60</v>
      </c>
      <c r="B64" s="54" t="s">
        <v>61</v>
      </c>
      <c r="C64" s="83">
        <f>C65+C66</f>
        <v>2965345</v>
      </c>
      <c r="D64" s="83">
        <f>D65+D66</f>
        <v>2965345</v>
      </c>
      <c r="E64" s="83">
        <f>E65+E66</f>
        <v>1582655.31</v>
      </c>
      <c r="F64" s="83">
        <f>(E64*100)/D64</f>
        <v>53.371709194039816</v>
      </c>
    </row>
    <row r="65" spans="1:6" x14ac:dyDescent="0.25">
      <c r="A65" s="55" t="s">
        <v>62</v>
      </c>
      <c r="B65" s="56" t="s">
        <v>63</v>
      </c>
      <c r="C65" s="84">
        <v>2961953</v>
      </c>
      <c r="D65" s="84">
        <v>2961953</v>
      </c>
      <c r="E65" s="84">
        <v>1580971.74</v>
      </c>
      <c r="F65" s="84"/>
    </row>
    <row r="66" spans="1:6" ht="26.4" x14ac:dyDescent="0.25">
      <c r="A66" s="55" t="s">
        <v>64</v>
      </c>
      <c r="B66" s="56" t="s">
        <v>65</v>
      </c>
      <c r="C66" s="84">
        <v>3392</v>
      </c>
      <c r="D66" s="84">
        <v>3392</v>
      </c>
      <c r="E66" s="84">
        <v>1683.57</v>
      </c>
      <c r="F66" s="84"/>
    </row>
    <row r="67" spans="1:6" x14ac:dyDescent="0.25">
      <c r="A67" s="48" t="s">
        <v>68</v>
      </c>
      <c r="B67" s="48" t="s">
        <v>185</v>
      </c>
      <c r="C67" s="78">
        <f>C68+C74</f>
        <v>1725</v>
      </c>
      <c r="D67" s="78">
        <f>D68+D74</f>
        <v>1725</v>
      </c>
      <c r="E67" s="78">
        <f>E68+E74</f>
        <v>296.2</v>
      </c>
      <c r="F67" s="79">
        <f>(E67*100)/D67</f>
        <v>17.171014492753624</v>
      </c>
    </row>
    <row r="68" spans="1:6" x14ac:dyDescent="0.25">
      <c r="A68" s="49" t="s">
        <v>66</v>
      </c>
      <c r="B68" s="50" t="s">
        <v>67</v>
      </c>
      <c r="C68" s="80">
        <f>C69</f>
        <v>1725</v>
      </c>
      <c r="D68" s="80">
        <f>D69</f>
        <v>1725</v>
      </c>
      <c r="E68" s="80">
        <f>E69</f>
        <v>296.2</v>
      </c>
      <c r="F68" s="81">
        <f>(E68*100)/D68</f>
        <v>17.171014492753624</v>
      </c>
    </row>
    <row r="69" spans="1:6" x14ac:dyDescent="0.25">
      <c r="A69" s="51" t="s">
        <v>85</v>
      </c>
      <c r="B69" s="52" t="s">
        <v>86</v>
      </c>
      <c r="C69" s="82">
        <f>C70+C72</f>
        <v>1725</v>
      </c>
      <c r="D69" s="82">
        <f>D70+D72</f>
        <v>1725</v>
      </c>
      <c r="E69" s="82">
        <f>E70+E72</f>
        <v>296.2</v>
      </c>
      <c r="F69" s="81">
        <f>(E69*100)/D69</f>
        <v>17.171014492753624</v>
      </c>
    </row>
    <row r="70" spans="1:6" x14ac:dyDescent="0.25">
      <c r="A70" s="53" t="s">
        <v>97</v>
      </c>
      <c r="B70" s="54" t="s">
        <v>98</v>
      </c>
      <c r="C70" s="83">
        <f>C71</f>
        <v>1725</v>
      </c>
      <c r="D70" s="83">
        <f>D71</f>
        <v>1725</v>
      </c>
      <c r="E70" s="83">
        <f>E71</f>
        <v>296.2</v>
      </c>
      <c r="F70" s="83">
        <f>(E70*100)/D70</f>
        <v>17.171014492753624</v>
      </c>
    </row>
    <row r="71" spans="1:6" x14ac:dyDescent="0.25">
      <c r="A71" s="55" t="s">
        <v>99</v>
      </c>
      <c r="B71" s="56" t="s">
        <v>100</v>
      </c>
      <c r="C71" s="84">
        <v>1725</v>
      </c>
      <c r="D71" s="84">
        <v>1725</v>
      </c>
      <c r="E71" s="84">
        <v>296.2</v>
      </c>
      <c r="F71" s="84"/>
    </row>
    <row r="72" spans="1:6" x14ac:dyDescent="0.25">
      <c r="A72" s="53" t="s">
        <v>109</v>
      </c>
      <c r="B72" s="54" t="s">
        <v>110</v>
      </c>
      <c r="C72" s="83">
        <f>C73</f>
        <v>0</v>
      </c>
      <c r="D72" s="83">
        <f>D73</f>
        <v>0</v>
      </c>
      <c r="E72" s="83">
        <f>E73</f>
        <v>0</v>
      </c>
      <c r="F72" s="83" t="e">
        <f>(E72*100)/D72</f>
        <v>#DIV/0!</v>
      </c>
    </row>
    <row r="73" spans="1:6" x14ac:dyDescent="0.25">
      <c r="A73" s="55" t="s">
        <v>119</v>
      </c>
      <c r="B73" s="56" t="s">
        <v>120</v>
      </c>
      <c r="C73" s="84">
        <v>0</v>
      </c>
      <c r="D73" s="84">
        <v>0</v>
      </c>
      <c r="E73" s="84">
        <v>0</v>
      </c>
      <c r="F73" s="84"/>
    </row>
    <row r="74" spans="1:6" x14ac:dyDescent="0.25">
      <c r="A74" s="49" t="s">
        <v>156</v>
      </c>
      <c r="B74" s="50" t="s">
        <v>157</v>
      </c>
      <c r="C74" s="80">
        <f t="shared" ref="C74:E76" si="2">C75</f>
        <v>0</v>
      </c>
      <c r="D74" s="80">
        <f t="shared" si="2"/>
        <v>0</v>
      </c>
      <c r="E74" s="80">
        <f t="shared" si="2"/>
        <v>0</v>
      </c>
      <c r="F74" s="81" t="e">
        <f>(E74*100)/D74</f>
        <v>#DIV/0!</v>
      </c>
    </row>
    <row r="75" spans="1:6" x14ac:dyDescent="0.25">
      <c r="A75" s="51" t="s">
        <v>158</v>
      </c>
      <c r="B75" s="52" t="s">
        <v>159</v>
      </c>
      <c r="C75" s="82">
        <f t="shared" si="2"/>
        <v>0</v>
      </c>
      <c r="D75" s="82">
        <f t="shared" si="2"/>
        <v>0</v>
      </c>
      <c r="E75" s="82">
        <f t="shared" si="2"/>
        <v>0</v>
      </c>
      <c r="F75" s="81" t="e">
        <f>(E75*100)/D75</f>
        <v>#DIV/0!</v>
      </c>
    </row>
    <row r="76" spans="1:6" x14ac:dyDescent="0.25">
      <c r="A76" s="53" t="s">
        <v>160</v>
      </c>
      <c r="B76" s="54" t="s">
        <v>161</v>
      </c>
      <c r="C76" s="83">
        <f t="shared" si="2"/>
        <v>0</v>
      </c>
      <c r="D76" s="83">
        <f t="shared" si="2"/>
        <v>0</v>
      </c>
      <c r="E76" s="83">
        <f t="shared" si="2"/>
        <v>0</v>
      </c>
      <c r="F76" s="83" t="e">
        <f>(E76*100)/D76</f>
        <v>#DIV/0!</v>
      </c>
    </row>
    <row r="77" spans="1:6" x14ac:dyDescent="0.25">
      <c r="A77" s="55" t="s">
        <v>162</v>
      </c>
      <c r="B77" s="56" t="s">
        <v>163</v>
      </c>
      <c r="C77" s="84">
        <v>0</v>
      </c>
      <c r="D77" s="84">
        <v>0</v>
      </c>
      <c r="E77" s="84">
        <v>0</v>
      </c>
      <c r="F77" s="84"/>
    </row>
    <row r="78" spans="1:6" x14ac:dyDescent="0.25">
      <c r="A78" s="49" t="s">
        <v>50</v>
      </c>
      <c r="B78" s="50" t="s">
        <v>51</v>
      </c>
      <c r="C78" s="80">
        <f t="shared" ref="C78:E80" si="3">C79</f>
        <v>1725</v>
      </c>
      <c r="D78" s="80">
        <f t="shared" si="3"/>
        <v>1725</v>
      </c>
      <c r="E78" s="80">
        <f t="shared" si="3"/>
        <v>296.2</v>
      </c>
      <c r="F78" s="81">
        <f>(E78*100)/D78</f>
        <v>17.171014492753624</v>
      </c>
    </row>
    <row r="79" spans="1:6" x14ac:dyDescent="0.25">
      <c r="A79" s="51" t="s">
        <v>52</v>
      </c>
      <c r="B79" s="52" t="s">
        <v>53</v>
      </c>
      <c r="C79" s="82">
        <f t="shared" si="3"/>
        <v>1725</v>
      </c>
      <c r="D79" s="82">
        <f t="shared" si="3"/>
        <v>1725</v>
      </c>
      <c r="E79" s="82">
        <f t="shared" si="3"/>
        <v>296.2</v>
      </c>
      <c r="F79" s="81">
        <f>(E79*100)/D79</f>
        <v>17.171014492753624</v>
      </c>
    </row>
    <row r="80" spans="1:6" x14ac:dyDescent="0.25">
      <c r="A80" s="53" t="s">
        <v>54</v>
      </c>
      <c r="B80" s="54" t="s">
        <v>55</v>
      </c>
      <c r="C80" s="83">
        <f t="shared" si="3"/>
        <v>1725</v>
      </c>
      <c r="D80" s="83">
        <f t="shared" si="3"/>
        <v>1725</v>
      </c>
      <c r="E80" s="83">
        <f t="shared" si="3"/>
        <v>296.2</v>
      </c>
      <c r="F80" s="83">
        <f>(E80*100)/D80</f>
        <v>17.171014492753624</v>
      </c>
    </row>
    <row r="81" spans="1:6" x14ac:dyDescent="0.25">
      <c r="A81" s="55" t="s">
        <v>56</v>
      </c>
      <c r="B81" s="56" t="s">
        <v>57</v>
      </c>
      <c r="C81" s="84">
        <v>1725</v>
      </c>
      <c r="D81" s="84">
        <v>1725</v>
      </c>
      <c r="E81" s="84">
        <v>296.2</v>
      </c>
      <c r="F81" s="84"/>
    </row>
    <row r="82" spans="1:6" s="57" customFormat="1" x14ac:dyDescent="0.25"/>
    <row r="83" spans="1:6" s="57" customFormat="1" x14ac:dyDescent="0.25"/>
    <row r="84" spans="1:6" s="57" customFormat="1" x14ac:dyDescent="0.25"/>
    <row r="85" spans="1:6" s="57" customFormat="1" x14ac:dyDescent="0.25"/>
    <row r="86" spans="1:6" s="57" customFormat="1" x14ac:dyDescent="0.25"/>
    <row r="87" spans="1:6" s="57" customFormat="1" x14ac:dyDescent="0.25"/>
    <row r="88" spans="1:6" s="57" customFormat="1" x14ac:dyDescent="0.25"/>
    <row r="89" spans="1:6" s="57" customFormat="1" x14ac:dyDescent="0.25"/>
    <row r="90" spans="1:6" s="57" customFormat="1" x14ac:dyDescent="0.25"/>
    <row r="91" spans="1:6" s="57" customFormat="1" x14ac:dyDescent="0.25"/>
    <row r="92" spans="1:6" s="57" customFormat="1" x14ac:dyDescent="0.25"/>
    <row r="93" spans="1:6" s="57" customFormat="1" x14ac:dyDescent="0.25"/>
    <row r="94" spans="1:6" s="57" customFormat="1" x14ac:dyDescent="0.25"/>
    <row r="95" spans="1:6" s="57" customFormat="1" x14ac:dyDescent="0.25"/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s="57" customFormat="1" x14ac:dyDescent="0.25"/>
    <row r="1220" spans="1:3" s="57" customFormat="1" x14ac:dyDescent="0.25"/>
    <row r="1221" spans="1:3" s="57" customFormat="1" x14ac:dyDescent="0.25"/>
    <row r="1222" spans="1:3" x14ac:dyDescent="0.25">
      <c r="A1222" s="57"/>
      <c r="B1222" s="57"/>
      <c r="C1222" s="57"/>
    </row>
    <row r="1223" spans="1:3" x14ac:dyDescent="0.25">
      <c r="A1223" s="57"/>
      <c r="B1223" s="57"/>
      <c r="C1223" s="57"/>
    </row>
    <row r="1224" spans="1:3" x14ac:dyDescent="0.25">
      <c r="A1224" s="57"/>
      <c r="B1224" s="57"/>
      <c r="C1224" s="57"/>
    </row>
    <row r="1225" spans="1:3" x14ac:dyDescent="0.25">
      <c r="A1225" s="57"/>
      <c r="B1225" s="57"/>
      <c r="C1225" s="57"/>
    </row>
    <row r="1226" spans="1:3" x14ac:dyDescent="0.25">
      <c r="A1226" s="57"/>
      <c r="B1226" s="57"/>
      <c r="C1226" s="57"/>
    </row>
    <row r="1227" spans="1:3" x14ac:dyDescent="0.25">
      <c r="A1227" s="57"/>
      <c r="B1227" s="57"/>
      <c r="C1227" s="57"/>
    </row>
    <row r="1228" spans="1:3" x14ac:dyDescent="0.25">
      <c r="A1228" s="57"/>
      <c r="B1228" s="57"/>
      <c r="C1228" s="57"/>
    </row>
    <row r="1229" spans="1:3" x14ac:dyDescent="0.25">
      <c r="A1229" s="57"/>
      <c r="B1229" s="57"/>
      <c r="C1229" s="57"/>
    </row>
    <row r="1230" spans="1:3" x14ac:dyDescent="0.25">
      <c r="A1230" s="57"/>
      <c r="B1230" s="57"/>
      <c r="C1230" s="57"/>
    </row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40"/>
      <c r="B1259" s="40"/>
      <c r="C1259" s="40"/>
    </row>
    <row r="1260" spans="1:3" x14ac:dyDescent="0.25">
      <c r="A1260" s="40"/>
      <c r="B1260" s="40"/>
      <c r="C1260" s="40"/>
    </row>
    <row r="1261" spans="1:3" x14ac:dyDescent="0.25">
      <c r="A1261" s="40"/>
      <c r="B1261" s="40"/>
      <c r="C1261" s="40"/>
    </row>
    <row r="1262" spans="1:3" x14ac:dyDescent="0.25">
      <c r="A1262" s="40"/>
      <c r="B1262" s="40"/>
      <c r="C1262" s="40"/>
    </row>
    <row r="1263" spans="1:3" x14ac:dyDescent="0.25">
      <c r="A1263" s="40"/>
      <c r="B1263" s="40"/>
      <c r="C1263" s="40"/>
    </row>
    <row r="1264" spans="1:3" x14ac:dyDescent="0.25">
      <c r="A1264" s="40"/>
      <c r="B1264" s="40"/>
      <c r="C1264" s="40"/>
    </row>
    <row r="1265" s="40" customFormat="1" x14ac:dyDescent="0.25"/>
    <row r="1266" s="40" customFormat="1" x14ac:dyDescent="0.25"/>
    <row r="1267" s="40" customFormat="1" x14ac:dyDescent="0.25"/>
    <row r="1268" s="40" customFormat="1" x14ac:dyDescent="0.25"/>
    <row r="1269" s="40" customFormat="1" x14ac:dyDescent="0.25"/>
    <row r="1270" s="40" customFormat="1" x14ac:dyDescent="0.25"/>
    <row r="1271" s="40" customFormat="1" x14ac:dyDescent="0.25"/>
    <row r="1272" s="40" customFormat="1" x14ac:dyDescent="0.25"/>
    <row r="1273" s="40" customFormat="1" x14ac:dyDescent="0.25"/>
    <row r="1274" s="40" customFormat="1" x14ac:dyDescent="0.25"/>
    <row r="1275" s="40" customFormat="1" x14ac:dyDescent="0.25"/>
    <row r="1276" s="40" customFormat="1" x14ac:dyDescent="0.25"/>
    <row r="1277" s="40" customFormat="1" x14ac:dyDescent="0.25"/>
    <row r="1278" s="40" customFormat="1" x14ac:dyDescent="0.25"/>
    <row r="1279" s="40" customFormat="1" x14ac:dyDescent="0.25"/>
    <row r="1280" s="40" customFormat="1" x14ac:dyDescent="0.25"/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2024-07-17T07:03:02Z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