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kresic\Documents\ZDENKA\IZVRŠENJE PRORAČUNA\"/>
    </mc:Choice>
  </mc:AlternateContent>
  <bookViews>
    <workbookView xWindow="0" yWindow="0" windowWidth="28800" windowHeight="1170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rashoda'!$A$3:$L$64</definedName>
    <definedName name="_xlnm.Print_Area" localSheetId="6">'Posebni dio'!$A$1:$F$66</definedName>
    <definedName name="_xlnm.Print_Area" localSheetId="3">'Rashodi prema funkcijskoj k '!$A$1:$H$9</definedName>
    <definedName name="_xlnm.Print_Area" localSheetId="0">SAŽETAK!$A$1:$L$28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5" l="1"/>
  <c r="J15" i="1" l="1"/>
  <c r="J10" i="1"/>
  <c r="F10" i="5" l="1"/>
  <c r="J14" i="3"/>
  <c r="G12" i="1"/>
  <c r="H12" i="1"/>
  <c r="I12" i="1"/>
  <c r="J12" i="1"/>
  <c r="L12" i="1" s="1"/>
  <c r="G15" i="1"/>
  <c r="H15" i="1"/>
  <c r="I15" i="1"/>
  <c r="I16" i="1"/>
  <c r="K12" i="1" l="1"/>
  <c r="J16" i="1"/>
  <c r="L16" i="1" s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16" i="1"/>
  <c r="K26" i="1"/>
  <c r="H27" i="1"/>
  <c r="L23" i="1"/>
  <c r="J27" i="1"/>
  <c r="L27" i="1" s="1"/>
  <c r="G27" i="1"/>
  <c r="E64" i="15"/>
  <c r="E63" i="15" s="1"/>
  <c r="D64" i="15"/>
  <c r="C64" i="15"/>
  <c r="C63" i="15" s="1"/>
  <c r="C62" i="15" s="1"/>
  <c r="D63" i="15"/>
  <c r="D62" i="15"/>
  <c r="E60" i="15"/>
  <c r="E59" i="15" s="1"/>
  <c r="D60" i="15"/>
  <c r="C60" i="15"/>
  <c r="D59" i="15"/>
  <c r="C59" i="15"/>
  <c r="C58" i="15" s="1"/>
  <c r="C57" i="15" s="1"/>
  <c r="C8" i="15" s="1"/>
  <c r="D58" i="15"/>
  <c r="D57" i="15" s="1"/>
  <c r="D8" i="15" s="1"/>
  <c r="E54" i="15"/>
  <c r="F54" i="15" s="1"/>
  <c r="D54" i="15"/>
  <c r="C54" i="15"/>
  <c r="C53" i="15" s="1"/>
  <c r="C52" i="15" s="1"/>
  <c r="D53" i="15"/>
  <c r="D52" i="15" s="1"/>
  <c r="F49" i="15"/>
  <c r="E49" i="15"/>
  <c r="D49" i="15"/>
  <c r="C49" i="15"/>
  <c r="C48" i="15" s="1"/>
  <c r="E48" i="15"/>
  <c r="F48" i="15" s="1"/>
  <c r="D48" i="15"/>
  <c r="E43" i="15"/>
  <c r="F43" i="15" s="1"/>
  <c r="D43" i="15"/>
  <c r="C43" i="15"/>
  <c r="F41" i="15"/>
  <c r="E41" i="15"/>
  <c r="D41" i="15"/>
  <c r="C41" i="15"/>
  <c r="E31" i="15"/>
  <c r="D31" i="15"/>
  <c r="D22" i="15" s="1"/>
  <c r="C31" i="15"/>
  <c r="E27" i="15"/>
  <c r="F27" i="15" s="1"/>
  <c r="D27" i="15"/>
  <c r="C27" i="15"/>
  <c r="F23" i="15"/>
  <c r="E23" i="15"/>
  <c r="D23" i="15"/>
  <c r="C23" i="15"/>
  <c r="C22" i="15" s="1"/>
  <c r="E19" i="15"/>
  <c r="F19" i="15" s="1"/>
  <c r="D19" i="15"/>
  <c r="C19" i="15"/>
  <c r="F17" i="15"/>
  <c r="E17" i="15"/>
  <c r="D17" i="15"/>
  <c r="C17" i="15"/>
  <c r="E14" i="15"/>
  <c r="D14" i="15"/>
  <c r="D13" i="15" s="1"/>
  <c r="D12" i="15" s="1"/>
  <c r="D11" i="15" s="1"/>
  <c r="D7" i="15" s="1"/>
  <c r="C14" i="15"/>
  <c r="C13" i="15" s="1"/>
  <c r="H8" i="8"/>
  <c r="G8" i="8"/>
  <c r="F7" i="8"/>
  <c r="H7" i="8" s="1"/>
  <c r="E7" i="8"/>
  <c r="D7" i="8"/>
  <c r="C7" i="8"/>
  <c r="G7" i="8" s="1"/>
  <c r="F6" i="8"/>
  <c r="E6" i="8"/>
  <c r="D6" i="8"/>
  <c r="H15" i="5"/>
  <c r="G15" i="5"/>
  <c r="F14" i="5"/>
  <c r="G14" i="5" s="1"/>
  <c r="E14" i="5"/>
  <c r="D14" i="5"/>
  <c r="C14" i="5"/>
  <c r="H13" i="5"/>
  <c r="G13" i="5"/>
  <c r="F12" i="5"/>
  <c r="H12" i="5" s="1"/>
  <c r="E12" i="5"/>
  <c r="D12" i="5"/>
  <c r="C12" i="5"/>
  <c r="C11" i="5" s="1"/>
  <c r="E11" i="5"/>
  <c r="D11" i="5"/>
  <c r="H10" i="5"/>
  <c r="G10" i="5"/>
  <c r="F9" i="5"/>
  <c r="E9" i="5"/>
  <c r="E6" i="5" s="1"/>
  <c r="D9" i="5"/>
  <c r="D6" i="5" s="1"/>
  <c r="C9" i="5"/>
  <c r="H8" i="5"/>
  <c r="G8" i="5"/>
  <c r="F7" i="5"/>
  <c r="G7" i="5" s="1"/>
  <c r="E7" i="5"/>
  <c r="D7" i="5"/>
  <c r="C7" i="5"/>
  <c r="C6" i="5"/>
  <c r="L63" i="3"/>
  <c r="K63" i="3"/>
  <c r="L62" i="3"/>
  <c r="K62" i="3"/>
  <c r="J61" i="3"/>
  <c r="I61" i="3"/>
  <c r="L61" i="3" s="1"/>
  <c r="H61" i="3"/>
  <c r="G61" i="3"/>
  <c r="G60" i="3" s="1"/>
  <c r="J60" i="3"/>
  <c r="L60" i="3" s="1"/>
  <c r="I60" i="3"/>
  <c r="H60" i="3"/>
  <c r="L59" i="3"/>
  <c r="K59" i="3"/>
  <c r="L58" i="3"/>
  <c r="K58" i="3"/>
  <c r="L57" i="3"/>
  <c r="K57" i="3"/>
  <c r="L56" i="3"/>
  <c r="K56" i="3"/>
  <c r="J55" i="3"/>
  <c r="L55" i="3" s="1"/>
  <c r="I55" i="3"/>
  <c r="H55" i="3"/>
  <c r="H34" i="3" s="1"/>
  <c r="G55" i="3"/>
  <c r="L54" i="3"/>
  <c r="K54" i="3"/>
  <c r="J53" i="3"/>
  <c r="J34" i="3" s="1"/>
  <c r="I53" i="3"/>
  <c r="I34" i="3" s="1"/>
  <c r="H53" i="3"/>
  <c r="G53" i="3"/>
  <c r="K53" i="3" s="1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3" i="3"/>
  <c r="L43" i="3" s="1"/>
  <c r="I43" i="3"/>
  <c r="H43" i="3"/>
  <c r="G43" i="3"/>
  <c r="K43" i="3" s="1"/>
  <c r="L42" i="3"/>
  <c r="K42" i="3"/>
  <c r="L41" i="3"/>
  <c r="K41" i="3"/>
  <c r="L40" i="3"/>
  <c r="K40" i="3"/>
  <c r="J39" i="3"/>
  <c r="L39" i="3" s="1"/>
  <c r="I39" i="3"/>
  <c r="H39" i="3"/>
  <c r="G39" i="3"/>
  <c r="K39" i="3" s="1"/>
  <c r="L38" i="3"/>
  <c r="K38" i="3"/>
  <c r="L37" i="3"/>
  <c r="K37" i="3"/>
  <c r="L36" i="3"/>
  <c r="K36" i="3"/>
  <c r="J35" i="3"/>
  <c r="I35" i="3"/>
  <c r="L35" i="3" s="1"/>
  <c r="H35" i="3"/>
  <c r="G35" i="3"/>
  <c r="L33" i="3"/>
  <c r="K33" i="3"/>
  <c r="L32" i="3"/>
  <c r="K32" i="3"/>
  <c r="J31" i="3"/>
  <c r="L31" i="3" s="1"/>
  <c r="I31" i="3"/>
  <c r="H31" i="3"/>
  <c r="G31" i="3"/>
  <c r="K31" i="3" s="1"/>
  <c r="L30" i="3"/>
  <c r="K30" i="3"/>
  <c r="J29" i="3"/>
  <c r="L29" i="3" s="1"/>
  <c r="I29" i="3"/>
  <c r="I25" i="3" s="1"/>
  <c r="H29" i="3"/>
  <c r="G29" i="3"/>
  <c r="L28" i="3"/>
  <c r="K28" i="3"/>
  <c r="L27" i="3"/>
  <c r="K27" i="3"/>
  <c r="J26" i="3"/>
  <c r="L26" i="3" s="1"/>
  <c r="I26" i="3"/>
  <c r="H26" i="3"/>
  <c r="G26" i="3"/>
  <c r="J25" i="3"/>
  <c r="H25" i="3"/>
  <c r="H24" i="3" s="1"/>
  <c r="H23" i="3" s="1"/>
  <c r="L18" i="3"/>
  <c r="K18" i="3"/>
  <c r="L17" i="3"/>
  <c r="K17" i="3"/>
  <c r="J16" i="3"/>
  <c r="I16" i="3"/>
  <c r="I15" i="3" s="1"/>
  <c r="H16" i="3"/>
  <c r="G16" i="3"/>
  <c r="H15" i="3"/>
  <c r="G15" i="3"/>
  <c r="L14" i="3"/>
  <c r="K14" i="3"/>
  <c r="J13" i="3"/>
  <c r="I13" i="3"/>
  <c r="I12" i="3" s="1"/>
  <c r="I11" i="3" s="1"/>
  <c r="I10" i="3" s="1"/>
  <c r="H13" i="3"/>
  <c r="H12" i="3" s="1"/>
  <c r="H11" i="3" s="1"/>
  <c r="H10" i="3" s="1"/>
  <c r="G13" i="3"/>
  <c r="G12" i="3" s="1"/>
  <c r="E53" i="15" l="1"/>
  <c r="F53" i="15" s="1"/>
  <c r="E22" i="15"/>
  <c r="F22" i="15" s="1"/>
  <c r="L34" i="3"/>
  <c r="C12" i="15"/>
  <c r="C11" i="15" s="1"/>
  <c r="C7" i="15" s="1"/>
  <c r="I24" i="3"/>
  <c r="I23" i="3" s="1"/>
  <c r="E62" i="15"/>
  <c r="F62" i="15" s="1"/>
  <c r="F63" i="15"/>
  <c r="E58" i="15"/>
  <c r="F59" i="15"/>
  <c r="L53" i="3"/>
  <c r="F11" i="5"/>
  <c r="H11" i="5" s="1"/>
  <c r="H14" i="5"/>
  <c r="L16" i="3"/>
  <c r="H6" i="8"/>
  <c r="F31" i="15"/>
  <c r="J15" i="3"/>
  <c r="L15" i="3" s="1"/>
  <c r="F14" i="15"/>
  <c r="F60" i="15"/>
  <c r="F64" i="15"/>
  <c r="L25" i="3"/>
  <c r="L13" i="3"/>
  <c r="K55" i="3"/>
  <c r="J24" i="3"/>
  <c r="K29" i="3"/>
  <c r="C6" i="8"/>
  <c r="E13" i="15"/>
  <c r="K27" i="1"/>
  <c r="H9" i="5"/>
  <c r="K60" i="3"/>
  <c r="G6" i="8"/>
  <c r="H7" i="5"/>
  <c r="G12" i="5"/>
  <c r="K26" i="3"/>
  <c r="K16" i="3"/>
  <c r="F6" i="5"/>
  <c r="H6" i="5" s="1"/>
  <c r="G9" i="5"/>
  <c r="G6" i="5"/>
  <c r="J12" i="3"/>
  <c r="K13" i="3"/>
  <c r="K61" i="3"/>
  <c r="G34" i="3"/>
  <c r="K34" i="3" s="1"/>
  <c r="G11" i="3"/>
  <c r="K35" i="3"/>
  <c r="G25" i="3"/>
  <c r="G24" i="3" s="1"/>
  <c r="G23" i="3"/>
  <c r="E52" i="15" l="1"/>
  <c r="F52" i="15" s="1"/>
  <c r="L24" i="3"/>
  <c r="J23" i="3"/>
  <c r="L23" i="3" s="1"/>
  <c r="K15" i="3"/>
  <c r="K23" i="3"/>
  <c r="G11" i="5"/>
  <c r="E57" i="15"/>
  <c r="F58" i="15"/>
  <c r="F13" i="15"/>
  <c r="E12" i="15"/>
  <c r="K25" i="3"/>
  <c r="K24" i="3"/>
  <c r="J11" i="3"/>
  <c r="L12" i="3"/>
  <c r="K12" i="3"/>
  <c r="G10" i="3"/>
  <c r="F57" i="15" l="1"/>
  <c r="E8" i="15"/>
  <c r="F8" i="15" s="1"/>
  <c r="F12" i="15"/>
  <c r="E11" i="15"/>
  <c r="L11" i="3"/>
  <c r="J10" i="3"/>
  <c r="L10" i="3" s="1"/>
  <c r="K11" i="3"/>
  <c r="K10" i="3" l="1"/>
  <c r="E7" i="15"/>
  <c r="F11" i="15"/>
  <c r="F7" i="15" l="1"/>
</calcChain>
</file>

<file path=xl/sharedStrings.xml><?xml version="1.0" encoding="utf-8"?>
<sst xmlns="http://schemas.openxmlformats.org/spreadsheetml/2006/main" count="340" uniqueCount="162">
  <si>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</si>
  <si>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</si>
  <si>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</si>
  <si>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</si>
  <si>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</si>
  <si>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</si>
  <si>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</si>
  <si>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</si>
  <si>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</si>
  <si>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</si>
  <si>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</si>
  <si>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</si>
  <si>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</si>
  <si>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</si>
  <si>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</si>
  <si>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</si>
  <si>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</si>
  <si>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</si>
  <si>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</si>
  <si>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</si>
  <si>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</si>
  <si>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</si>
  <si>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</si>
  <si>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</si>
  <si>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</si>
  <si>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</si>
  <si>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</si>
  <si>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</si>
  <si>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</si>
  <si>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</si>
  <si>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</si>
  <si>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</si>
  <si>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</si>
  <si>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</si>
  <si>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</si>
  <si>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</si>
  <si>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</si>
  <si>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</si>
  <si>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</si>
  <si>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</si>
  <si>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</si>
  <si>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</si>
  <si>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</si>
  <si>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</si>
  <si>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</si>
  <si>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</si>
  <si>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</si>
  <si>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</si>
  <si>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</si>
  <si>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</si>
  <si>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</si>
  <si>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</si>
  <si>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</si>
  <si>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</si>
  <si>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</si>
  <si>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</si>
  <si>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</si>
  <si>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</si>
  <si>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</si>
  <si>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</si>
  <si>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</si>
  <si>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</si>
  <si>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</si>
  <si>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</si>
  <si>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</si>
  <si>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</si>
  <si>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</si>
  <si>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</si>
  <si>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</si>
  <si>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</si>
  <si>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</si>
  <si>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</si>
  <si>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</si>
  <si>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</si>
  <si>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</si>
  <si>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</si>
  <si>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</si>
  <si>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</si>
  <si>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</si>
  <si>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</si>
  <si>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</si>
  <si>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</si>
  <si>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</si>
  <si>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</si>
  <si>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</si>
  <si>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</si>
  <si>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</si>
  <si>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</si>
  <si>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</si>
  <si>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</si>
  <si>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</si>
  <si>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</si>
  <si>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</si>
  <si>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</si>
  <si>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</si>
  <si>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</si>
  <si>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</si>
  <si>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</si>
  <si>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</si>
  <si>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</si>
  <si>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</si>
  <si>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</si>
  <si>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</si>
  <si>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</si>
  <si>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</si>
  <si>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</si>
  <si>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</si>
  <si>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</si>
  <si>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</si>
  <si>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</si>
  <si>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</si>
  <si>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</si>
  <si>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</si>
  <si>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</si>
  <si>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</si>
  <si>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</si>
  <si>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</si>
  <si>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</si>
  <si>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</si>
  <si>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</si>
  <si>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</si>
  <si>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</si>
  <si>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</si>
  <si>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</si>
  <si>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</si>
  <si>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</si>
  <si>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</si>
  <si>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</si>
  <si>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</si>
  <si>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</si>
  <si>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</si>
  <si>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</si>
  <si>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</si>
  <si>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3296</t>
  </si>
  <si>
    <t>TROŠKOVI SUD.POSTUPAKA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</si>
  <si>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</si>
  <si>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</si>
  <si>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</si>
  <si>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</si>
  <si>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</si>
  <si>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</si>
  <si>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</si>
  <si>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</si>
  <si>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</si>
  <si>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</si>
  <si>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</si>
  <si>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</si>
  <si>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</si>
  <si>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</si>
  <si>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</si>
  <si>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</t>
  </si>
  <si>
    <t>85 OPĆINSKA DRŽAVNA ODVJETNIŠTVA</t>
  </si>
  <si>
    <t>4809 POŽEGA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</si>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</sst>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7" fillId="0" borderId="0"/>
    <xf numFmtId="0" fontId="7" fillId="0" borderId="0"/>
    <xf numFmtId="43" fontId="22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3" fontId="7" fillId="0" borderId="13" xfId="4" applyFont="1" applyFill="1" applyBorder="1"/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5">
    <cellStyle name="Normalno" xfId="0" builtinId="0"/>
    <cellStyle name="Normalno 2" xfId="3"/>
    <cellStyle name="Normalno 3" xfId="1"/>
    <cellStyle name="Normalno 4" xfId="2"/>
    <cellStyle name="Zarez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B21" sqref="B21:F2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9" t="s">
        <v>41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8" t="s">
        <v>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8" t="s">
        <v>24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5" t="s">
        <v>31</v>
      </c>
      <c r="C7" s="115"/>
      <c r="D7" s="115"/>
      <c r="E7" s="115"/>
      <c r="F7" s="115"/>
      <c r="G7" s="5"/>
      <c r="H7" s="6"/>
      <c r="I7" s="6"/>
      <c r="J7" s="6"/>
      <c r="K7" s="22"/>
      <c r="L7" s="22"/>
    </row>
    <row r="8" spans="2:13" ht="25.5" x14ac:dyDescent="0.25">
      <c r="B8" s="112" t="s">
        <v>3</v>
      </c>
      <c r="C8" s="112"/>
      <c r="D8" s="112"/>
      <c r="E8" s="112"/>
      <c r="F8" s="112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3">
        <v>1</v>
      </c>
      <c r="C9" s="113"/>
      <c r="D9" s="113"/>
      <c r="E9" s="113"/>
      <c r="F9" s="114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7" t="s">
        <v>8</v>
      </c>
      <c r="C10" s="103"/>
      <c r="D10" s="103"/>
      <c r="E10" s="103"/>
      <c r="F10" s="99"/>
      <c r="G10" s="85">
        <v>238705.58</v>
      </c>
      <c r="H10" s="86">
        <v>692921</v>
      </c>
      <c r="I10" s="86">
        <v>692921</v>
      </c>
      <c r="J10" s="86">
        <f>364485.44-12.44</f>
        <v>364473</v>
      </c>
      <c r="K10" s="86"/>
      <c r="L10" s="86"/>
    </row>
    <row r="11" spans="2:13" x14ac:dyDescent="0.25">
      <c r="B11" s="98" t="s">
        <v>7</v>
      </c>
      <c r="C11" s="99"/>
      <c r="D11" s="99"/>
      <c r="E11" s="99"/>
      <c r="F11" s="99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10" t="s">
        <v>0</v>
      </c>
      <c r="C12" s="101"/>
      <c r="D12" s="101"/>
      <c r="E12" s="101"/>
      <c r="F12" s="111"/>
      <c r="G12" s="87">
        <f>G10+G11</f>
        <v>238705.58</v>
      </c>
      <c r="H12" s="87">
        <f t="shared" ref="H12:J12" si="0">H10+H11</f>
        <v>692921</v>
      </c>
      <c r="I12" s="87">
        <f t="shared" si="0"/>
        <v>692921</v>
      </c>
      <c r="J12" s="87">
        <f t="shared" si="0"/>
        <v>364473</v>
      </c>
      <c r="K12" s="88">
        <f>J12/G12*100</f>
        <v>152.68725599125082</v>
      </c>
      <c r="L12" s="88">
        <f>J12/I12*100</f>
        <v>52.599502685010272</v>
      </c>
    </row>
    <row r="13" spans="2:13" x14ac:dyDescent="0.25">
      <c r="B13" s="102" t="s">
        <v>9</v>
      </c>
      <c r="C13" s="103"/>
      <c r="D13" s="103"/>
      <c r="E13" s="103"/>
      <c r="F13" s="103"/>
      <c r="G13" s="85">
        <v>238705.58</v>
      </c>
      <c r="H13" s="86">
        <v>692921</v>
      </c>
      <c r="I13" s="86">
        <v>692921</v>
      </c>
      <c r="J13" s="86">
        <v>364485.44</v>
      </c>
      <c r="K13" s="86"/>
      <c r="L13" s="86"/>
    </row>
    <row r="14" spans="2:13" x14ac:dyDescent="0.25">
      <c r="B14" s="98" t="s">
        <v>10</v>
      </c>
      <c r="C14" s="99"/>
      <c r="D14" s="99"/>
      <c r="E14" s="99"/>
      <c r="F14" s="99"/>
      <c r="G14" s="85">
        <v>0</v>
      </c>
      <c r="H14" s="86">
        <v>0</v>
      </c>
      <c r="I14" s="86">
        <v>0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238705.58</v>
      </c>
      <c r="H15" s="87">
        <f t="shared" ref="H15:I15" si="1">H13+H14</f>
        <v>692921</v>
      </c>
      <c r="I15" s="87">
        <f t="shared" si="1"/>
        <v>692921</v>
      </c>
      <c r="J15" s="87">
        <f>J13+J14</f>
        <v>364485.44</v>
      </c>
      <c r="K15" s="88">
        <f>J15/G15*100</f>
        <v>152.69246743205585</v>
      </c>
      <c r="L15" s="88">
        <f>J15/I15*100</f>
        <v>52.6012979834642</v>
      </c>
    </row>
    <row r="16" spans="2:13" x14ac:dyDescent="0.25">
      <c r="B16" s="100" t="s">
        <v>2</v>
      </c>
      <c r="C16" s="101"/>
      <c r="D16" s="101"/>
      <c r="E16" s="101"/>
      <c r="F16" s="101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-12.440000000002328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5" t="s">
        <v>28</v>
      </c>
      <c r="C18" s="115"/>
      <c r="D18" s="115"/>
      <c r="E18" s="115"/>
      <c r="F18" s="115"/>
      <c r="G18" s="7"/>
      <c r="H18" s="7"/>
      <c r="I18" s="7"/>
      <c r="J18" s="7"/>
      <c r="K18" s="1"/>
      <c r="L18" s="1"/>
      <c r="M18" s="1"/>
    </row>
    <row r="19" spans="1:49" ht="25.5" x14ac:dyDescent="0.25">
      <c r="B19" s="112" t="s">
        <v>3</v>
      </c>
      <c r="C19" s="112"/>
      <c r="D19" s="112"/>
      <c r="E19" s="112"/>
      <c r="F19" s="112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6">
        <v>1</v>
      </c>
      <c r="C20" s="117"/>
      <c r="D20" s="117"/>
      <c r="E20" s="117"/>
      <c r="F20" s="117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7" t="s">
        <v>11</v>
      </c>
      <c r="C21" s="118"/>
      <c r="D21" s="118"/>
      <c r="E21" s="118"/>
      <c r="F21" s="118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7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4" t="s">
        <v>23</v>
      </c>
      <c r="C23" s="105"/>
      <c r="D23" s="105"/>
      <c r="E23" s="105"/>
      <c r="F23" s="10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7" t="s">
        <v>5</v>
      </c>
      <c r="C24" s="103"/>
      <c r="D24" s="103"/>
      <c r="E24" s="103"/>
      <c r="F24" s="103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7" t="s">
        <v>27</v>
      </c>
      <c r="C25" s="103"/>
      <c r="D25" s="103"/>
      <c r="E25" s="103"/>
      <c r="F25" s="103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4" t="s">
        <v>29</v>
      </c>
      <c r="C26" s="105"/>
      <c r="D26" s="105"/>
      <c r="E26" s="105"/>
      <c r="F26" s="10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7" t="s">
        <v>30</v>
      </c>
      <c r="C27" s="97"/>
      <c r="D27" s="97"/>
      <c r="E27" s="97"/>
      <c r="F27" s="97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-12.440000000002328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64"/>
  <sheetViews>
    <sheetView zoomScale="94" zoomScaleNormal="94" workbookViewId="0">
      <selection activeCell="F28" sqref="F2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8" t="s">
        <v>26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8" t="s">
        <v>15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238705.58</v>
      </c>
      <c r="H10" s="65">
        <f>H11</f>
        <v>692921</v>
      </c>
      <c r="I10" s="65">
        <f>I11</f>
        <v>692921</v>
      </c>
      <c r="J10" s="65">
        <f>J11</f>
        <v>364473</v>
      </c>
      <c r="K10" s="69">
        <f t="shared" ref="K10:K18" si="0">(J10*100)/G10</f>
        <v>152.68725599125082</v>
      </c>
      <c r="L10" s="69">
        <f t="shared" ref="L10:L18" si="1">(J10*100)/I10</f>
        <v>52.599502685010265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238705.58</v>
      </c>
      <c r="H11" s="65">
        <f>H12+H15</f>
        <v>692921</v>
      </c>
      <c r="I11" s="65">
        <f>I12+I15</f>
        <v>692921</v>
      </c>
      <c r="J11" s="65">
        <f>J12+J15</f>
        <v>364473</v>
      </c>
      <c r="K11" s="65">
        <f t="shared" si="0"/>
        <v>152.68725599125082</v>
      </c>
      <c r="L11" s="65">
        <f t="shared" si="1"/>
        <v>52.599502685010265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265</v>
      </c>
      <c r="I12" s="65">
        <f t="shared" si="2"/>
        <v>265</v>
      </c>
      <c r="J12" s="65">
        <f t="shared" si="2"/>
        <v>90.210000000000008</v>
      </c>
      <c r="K12" s="65" t="e">
        <f t="shared" si="0"/>
        <v>#DIV/0!</v>
      </c>
      <c r="L12" s="65">
        <f t="shared" si="1"/>
        <v>34.041509433962261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265</v>
      </c>
      <c r="I13" s="65">
        <f t="shared" si="2"/>
        <v>265</v>
      </c>
      <c r="J13" s="65">
        <f t="shared" si="2"/>
        <v>90.210000000000008</v>
      </c>
      <c r="K13" s="65" t="e">
        <f t="shared" si="0"/>
        <v>#DIV/0!</v>
      </c>
      <c r="L13" s="65">
        <f t="shared" si="1"/>
        <v>34.041509433962261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265</v>
      </c>
      <c r="I14" s="66">
        <v>265</v>
      </c>
      <c r="J14" s="66">
        <f>102.65-12.44</f>
        <v>90.210000000000008</v>
      </c>
      <c r="K14" s="66" t="e">
        <f t="shared" si="0"/>
        <v>#DIV/0!</v>
      </c>
      <c r="L14" s="66">
        <f t="shared" si="1"/>
        <v>34.041509433962261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238705.58</v>
      </c>
      <c r="H15" s="65">
        <f>H16</f>
        <v>692656</v>
      </c>
      <c r="I15" s="65">
        <f>I16</f>
        <v>692656</v>
      </c>
      <c r="J15" s="65">
        <f>J16</f>
        <v>364382.79</v>
      </c>
      <c r="K15" s="65">
        <f t="shared" si="0"/>
        <v>152.64946466689216</v>
      </c>
      <c r="L15" s="65">
        <f t="shared" si="1"/>
        <v>52.60660270033032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238705.58</v>
      </c>
      <c r="H16" s="65">
        <f>H17+H18</f>
        <v>692656</v>
      </c>
      <c r="I16" s="65">
        <f>I17+I18</f>
        <v>692656</v>
      </c>
      <c r="J16" s="65">
        <f>J17+J18</f>
        <v>364382.79</v>
      </c>
      <c r="K16" s="65">
        <f t="shared" si="0"/>
        <v>152.64946466689216</v>
      </c>
      <c r="L16" s="65">
        <f t="shared" si="1"/>
        <v>52.60660270033032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238705.58</v>
      </c>
      <c r="H17" s="66">
        <v>692656</v>
      </c>
      <c r="I17" s="66">
        <v>692656</v>
      </c>
      <c r="J17" s="66">
        <v>364382.79</v>
      </c>
      <c r="K17" s="66">
        <f t="shared" si="0"/>
        <v>152.64946466689216</v>
      </c>
      <c r="L17" s="66">
        <f t="shared" si="1"/>
        <v>52.60660270033032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9" t="s">
        <v>3</v>
      </c>
      <c r="C21" s="120"/>
      <c r="D21" s="120"/>
      <c r="E21" s="120"/>
      <c r="F21" s="121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2">
        <v>1</v>
      </c>
      <c r="C22" s="123"/>
      <c r="D22" s="123"/>
      <c r="E22" s="123"/>
      <c r="F22" s="124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</f>
        <v>238705.58</v>
      </c>
      <c r="H23" s="65">
        <f>H24</f>
        <v>692921</v>
      </c>
      <c r="I23" s="65">
        <f>I24</f>
        <v>692921</v>
      </c>
      <c r="J23" s="65">
        <f>J24</f>
        <v>364485.44</v>
      </c>
      <c r="K23" s="70">
        <f t="shared" ref="K23:K63" si="3">(J23*100)/G23</f>
        <v>152.69246743205585</v>
      </c>
      <c r="L23" s="70">
        <f t="shared" ref="L23:L63" si="4">(J23*100)/I23</f>
        <v>52.601297983464207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G25+G34+G60</f>
        <v>238705.58</v>
      </c>
      <c r="H24" s="65">
        <f>H25+H34+H60</f>
        <v>692921</v>
      </c>
      <c r="I24" s="65">
        <f>I25+I34+I60</f>
        <v>692921</v>
      </c>
      <c r="J24" s="65">
        <f>J25+J34+J60</f>
        <v>364485.44</v>
      </c>
      <c r="K24" s="65">
        <f t="shared" si="3"/>
        <v>152.69246743205585</v>
      </c>
      <c r="L24" s="65">
        <f t="shared" si="4"/>
        <v>52.601297983464207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213794.27</v>
      </c>
      <c r="H25" s="65">
        <f>H26+H29+H31</f>
        <v>609970</v>
      </c>
      <c r="I25" s="65">
        <f>I26+I29+I31</f>
        <v>609970</v>
      </c>
      <c r="J25" s="65">
        <f>J26+J29+J31</f>
        <v>331877.71000000002</v>
      </c>
      <c r="K25" s="65">
        <f t="shared" si="3"/>
        <v>155.23227540195538</v>
      </c>
      <c r="L25" s="65">
        <f t="shared" si="4"/>
        <v>54.408857812679315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180089.03999999998</v>
      </c>
      <c r="H26" s="65">
        <f>H27+H28</f>
        <v>511240</v>
      </c>
      <c r="I26" s="65">
        <f>I27+I28</f>
        <v>511240</v>
      </c>
      <c r="J26" s="65">
        <f>J27+J28</f>
        <v>266463.83</v>
      </c>
      <c r="K26" s="65">
        <f t="shared" si="3"/>
        <v>147.96226910865872</v>
      </c>
      <c r="L26" s="65">
        <f t="shared" si="4"/>
        <v>52.121084030983489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95">
        <v>178292.11</v>
      </c>
      <c r="H27" s="66">
        <v>505740</v>
      </c>
      <c r="I27" s="66">
        <v>505740</v>
      </c>
      <c r="J27" s="66">
        <v>262532.33</v>
      </c>
      <c r="K27" s="66">
        <f t="shared" si="3"/>
        <v>147.2484284357844</v>
      </c>
      <c r="L27" s="66">
        <f t="shared" si="4"/>
        <v>51.910533080238856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95">
        <v>1796.9299999999998</v>
      </c>
      <c r="H28" s="66">
        <v>5500</v>
      </c>
      <c r="I28" s="66">
        <v>5500</v>
      </c>
      <c r="J28" s="66">
        <v>3931.5</v>
      </c>
      <c r="K28" s="66">
        <f t="shared" si="3"/>
        <v>218.78982486796929</v>
      </c>
      <c r="L28" s="66">
        <f t="shared" si="4"/>
        <v>71.481818181818184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3990.54</v>
      </c>
      <c r="H29" s="65">
        <f>H30</f>
        <v>14400</v>
      </c>
      <c r="I29" s="65">
        <f>I30</f>
        <v>14400</v>
      </c>
      <c r="J29" s="65">
        <f>J30</f>
        <v>7469.7</v>
      </c>
      <c r="K29" s="65">
        <f t="shared" si="3"/>
        <v>187.185192981401</v>
      </c>
      <c r="L29" s="65">
        <f t="shared" si="4"/>
        <v>51.872916666666669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95">
        <v>3990.54</v>
      </c>
      <c r="H30" s="66">
        <v>14400</v>
      </c>
      <c r="I30" s="66">
        <v>14400</v>
      </c>
      <c r="J30" s="66">
        <v>7469.7</v>
      </c>
      <c r="K30" s="66">
        <f t="shared" si="3"/>
        <v>187.185192981401</v>
      </c>
      <c r="L30" s="66">
        <f t="shared" si="4"/>
        <v>51.872916666666669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29714.69</v>
      </c>
      <c r="H31" s="65">
        <f>H32+H33</f>
        <v>84330</v>
      </c>
      <c r="I31" s="65">
        <f>I32+I33</f>
        <v>84330</v>
      </c>
      <c r="J31" s="65">
        <f>J32+J33</f>
        <v>57944.18</v>
      </c>
      <c r="K31" s="65">
        <f t="shared" si="3"/>
        <v>195.00179877360324</v>
      </c>
      <c r="L31" s="65">
        <f t="shared" si="4"/>
        <v>68.711229692873232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14002</v>
      </c>
      <c r="I32" s="66">
        <v>14002</v>
      </c>
      <c r="J32" s="66">
        <v>13977.63</v>
      </c>
      <c r="K32" s="66" t="e">
        <f t="shared" si="3"/>
        <v>#DIV/0!</v>
      </c>
      <c r="L32" s="66">
        <f t="shared" si="4"/>
        <v>99.825953435223539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95">
        <v>29714.69</v>
      </c>
      <c r="H33" s="66">
        <v>70328</v>
      </c>
      <c r="I33" s="66">
        <v>70328</v>
      </c>
      <c r="J33" s="66">
        <v>43966.55</v>
      </c>
      <c r="K33" s="66">
        <f t="shared" si="3"/>
        <v>147.96233782011524</v>
      </c>
      <c r="L33" s="66">
        <f t="shared" si="4"/>
        <v>62.516423046297348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G35+G39+G43+G53+G55</f>
        <v>24801.31</v>
      </c>
      <c r="H34" s="65">
        <f>H35+H39+H43+H53+H55</f>
        <v>74738</v>
      </c>
      <c r="I34" s="65">
        <f>I35+I39+I43+I53+I55</f>
        <v>74738</v>
      </c>
      <c r="J34" s="65">
        <f>J35+J39+J43+J53+J55</f>
        <v>23732.54</v>
      </c>
      <c r="K34" s="65">
        <f t="shared" si="3"/>
        <v>95.690671178256309</v>
      </c>
      <c r="L34" s="65">
        <f t="shared" si="4"/>
        <v>31.754315073991812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</f>
        <v>6604.8200000000006</v>
      </c>
      <c r="H35" s="65">
        <f>H36+H37+H38</f>
        <v>14151</v>
      </c>
      <c r="I35" s="65">
        <f>I36+I37+I38</f>
        <v>14151</v>
      </c>
      <c r="J35" s="65">
        <f>J36+J37+J38</f>
        <v>7400.21</v>
      </c>
      <c r="K35" s="65">
        <f t="shared" si="3"/>
        <v>112.0425689117947</v>
      </c>
      <c r="L35" s="65">
        <f t="shared" si="4"/>
        <v>52.294608154900715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1500</v>
      </c>
      <c r="H36" s="66">
        <v>3500</v>
      </c>
      <c r="I36" s="66">
        <v>3500</v>
      </c>
      <c r="J36" s="66">
        <v>1950</v>
      </c>
      <c r="K36" s="66">
        <f t="shared" si="3"/>
        <v>130</v>
      </c>
      <c r="L36" s="66">
        <f t="shared" si="4"/>
        <v>55.714285714285715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95">
        <v>5104.8200000000006</v>
      </c>
      <c r="H37" s="66">
        <v>10485</v>
      </c>
      <c r="I37" s="66">
        <v>10485</v>
      </c>
      <c r="J37" s="66">
        <v>5450.21</v>
      </c>
      <c r="K37" s="66">
        <f t="shared" si="3"/>
        <v>106.76595844711467</v>
      </c>
      <c r="L37" s="66">
        <f t="shared" si="4"/>
        <v>51.981020505484025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166</v>
      </c>
      <c r="I38" s="66">
        <v>166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</f>
        <v>4157.4400000000005</v>
      </c>
      <c r="H39" s="65">
        <f>H40+H41+H42</f>
        <v>10551</v>
      </c>
      <c r="I39" s="65">
        <f>I40+I41+I42</f>
        <v>10551</v>
      </c>
      <c r="J39" s="65">
        <f>J40+J41+J42</f>
        <v>2954.07</v>
      </c>
      <c r="K39" s="65">
        <f t="shared" si="3"/>
        <v>71.055024245689651</v>
      </c>
      <c r="L39" s="65">
        <f t="shared" si="4"/>
        <v>27.998009667330113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95">
        <v>2339.4299999999998</v>
      </c>
      <c r="H40" s="66">
        <v>5574</v>
      </c>
      <c r="I40" s="66">
        <v>5574</v>
      </c>
      <c r="J40" s="66">
        <v>1991.2</v>
      </c>
      <c r="K40" s="66">
        <f t="shared" si="3"/>
        <v>85.114750174187733</v>
      </c>
      <c r="L40" s="66">
        <f t="shared" si="4"/>
        <v>35.722999641191244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95">
        <v>1270.28</v>
      </c>
      <c r="H41" s="66">
        <v>4645</v>
      </c>
      <c r="I41" s="66">
        <v>4645</v>
      </c>
      <c r="J41" s="66">
        <v>962.87</v>
      </c>
      <c r="K41" s="66">
        <f t="shared" si="3"/>
        <v>75.799823660925156</v>
      </c>
      <c r="L41" s="66">
        <f t="shared" si="4"/>
        <v>20.729171151776104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547.73</v>
      </c>
      <c r="H42" s="66">
        <v>332</v>
      </c>
      <c r="I42" s="66">
        <v>332</v>
      </c>
      <c r="J42" s="66">
        <v>0</v>
      </c>
      <c r="K42" s="66">
        <f t="shared" si="3"/>
        <v>0</v>
      </c>
      <c r="L42" s="66">
        <f t="shared" si="4"/>
        <v>0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G44+G45+G46+G47+G48+G49+G50+G51+G52</f>
        <v>14032.05</v>
      </c>
      <c r="H43" s="65">
        <f>H44+H45+H46+H47+H48+H49+H50+H51+H52</f>
        <v>49167</v>
      </c>
      <c r="I43" s="65">
        <f>I44+I45+I46+I47+I48+I49+I50+I51+I52</f>
        <v>49167</v>
      </c>
      <c r="J43" s="65">
        <f>J44+J45+J46+J47+J48+J49+J50+J51+J52</f>
        <v>13071.05</v>
      </c>
      <c r="K43" s="65">
        <f t="shared" si="3"/>
        <v>93.151392704558504</v>
      </c>
      <c r="L43" s="65">
        <f t="shared" si="4"/>
        <v>26.585006203347774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95">
        <v>2980.95</v>
      </c>
      <c r="H44" s="66">
        <v>6902</v>
      </c>
      <c r="I44" s="66">
        <v>6902</v>
      </c>
      <c r="J44" s="66">
        <v>3437.61</v>
      </c>
      <c r="K44" s="66">
        <f t="shared" si="3"/>
        <v>115.31927741156343</v>
      </c>
      <c r="L44" s="66">
        <f t="shared" si="4"/>
        <v>49.805998261373517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95">
        <v>100</v>
      </c>
      <c r="H45" s="66">
        <v>12000</v>
      </c>
      <c r="I45" s="66">
        <v>12000</v>
      </c>
      <c r="J45" s="66">
        <v>17.309999999999999</v>
      </c>
      <c r="K45" s="66">
        <f t="shared" si="3"/>
        <v>17.309999999999999</v>
      </c>
      <c r="L45" s="66">
        <f t="shared" si="4"/>
        <v>0.14424999999999999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796</v>
      </c>
      <c r="I46" s="66">
        <v>796</v>
      </c>
      <c r="J46" s="66">
        <v>0</v>
      </c>
      <c r="K46" s="66" t="e">
        <f t="shared" si="3"/>
        <v>#DIV/0!</v>
      </c>
      <c r="L46" s="66">
        <f t="shared" si="4"/>
        <v>0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95">
        <v>556</v>
      </c>
      <c r="H47" s="66">
        <v>1200</v>
      </c>
      <c r="I47" s="66">
        <v>1200</v>
      </c>
      <c r="J47" s="66">
        <v>498.91</v>
      </c>
      <c r="K47" s="66">
        <f t="shared" si="3"/>
        <v>89.732014388489205</v>
      </c>
      <c r="L47" s="66">
        <f t="shared" si="4"/>
        <v>41.575833333333335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95">
        <v>852.49</v>
      </c>
      <c r="H48" s="66">
        <v>1650</v>
      </c>
      <c r="I48" s="66">
        <v>1650</v>
      </c>
      <c r="J48" s="66">
        <v>843.12</v>
      </c>
      <c r="K48" s="66">
        <f t="shared" si="3"/>
        <v>98.900866872338682</v>
      </c>
      <c r="L48" s="66">
        <f t="shared" si="4"/>
        <v>51.098181818181821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95">
        <v>41.14</v>
      </c>
      <c r="H49" s="66">
        <v>1327</v>
      </c>
      <c r="I49" s="66">
        <v>1327</v>
      </c>
      <c r="J49" s="66">
        <v>44.38</v>
      </c>
      <c r="K49" s="66">
        <f t="shared" si="3"/>
        <v>107.87554691298007</v>
      </c>
      <c r="L49" s="66">
        <f t="shared" si="4"/>
        <v>3.3443858327053504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95">
        <v>9391.51</v>
      </c>
      <c r="H50" s="66">
        <v>25000</v>
      </c>
      <c r="I50" s="66">
        <v>25000</v>
      </c>
      <c r="J50" s="66">
        <v>8139.26</v>
      </c>
      <c r="K50" s="66">
        <f t="shared" si="3"/>
        <v>86.666148468137706</v>
      </c>
      <c r="L50" s="66">
        <f t="shared" si="4"/>
        <v>32.557040000000001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95">
        <v>9.9599999999999991</v>
      </c>
      <c r="H51" s="66">
        <v>27</v>
      </c>
      <c r="I51" s="66">
        <v>27</v>
      </c>
      <c r="J51" s="66">
        <v>9.9600000000000009</v>
      </c>
      <c r="K51" s="66">
        <f t="shared" si="3"/>
        <v>100.00000000000001</v>
      </c>
      <c r="L51" s="66">
        <f t="shared" si="4"/>
        <v>36.888888888888893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95">
        <v>100</v>
      </c>
      <c r="H52" s="66">
        <v>265</v>
      </c>
      <c r="I52" s="66">
        <v>265</v>
      </c>
      <c r="J52" s="66">
        <v>80.5</v>
      </c>
      <c r="K52" s="66">
        <f t="shared" si="3"/>
        <v>80.5</v>
      </c>
      <c r="L52" s="66">
        <f t="shared" si="4"/>
        <v>30.377358490566039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65">
        <f>G54</f>
        <v>7</v>
      </c>
      <c r="H53" s="65">
        <f>H54</f>
        <v>133</v>
      </c>
      <c r="I53" s="65">
        <f>I54</f>
        <v>133</v>
      </c>
      <c r="J53" s="65">
        <f>J54</f>
        <v>11.2</v>
      </c>
      <c r="K53" s="65">
        <f t="shared" si="3"/>
        <v>160</v>
      </c>
      <c r="L53" s="65">
        <f t="shared" si="4"/>
        <v>8.4210526315789469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7</v>
      </c>
      <c r="H54" s="66">
        <v>133</v>
      </c>
      <c r="I54" s="66">
        <v>133</v>
      </c>
      <c r="J54" s="66">
        <v>11.2</v>
      </c>
      <c r="K54" s="66">
        <f t="shared" si="3"/>
        <v>160</v>
      </c>
      <c r="L54" s="66">
        <f t="shared" si="4"/>
        <v>8.4210526315789469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G56+G57+G58+G59</f>
        <v>0</v>
      </c>
      <c r="H55" s="65">
        <f>H56+H57+H58+H59</f>
        <v>736</v>
      </c>
      <c r="I55" s="65">
        <f>I56+I57+I58+I59</f>
        <v>736</v>
      </c>
      <c r="J55" s="65">
        <f>J56+J57+J58+J59</f>
        <v>296.01</v>
      </c>
      <c r="K55" s="65" t="e">
        <f t="shared" si="3"/>
        <v>#DIV/0!</v>
      </c>
      <c r="L55" s="65">
        <f t="shared" si="4"/>
        <v>40.21875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0</v>
      </c>
      <c r="H56" s="66">
        <v>106</v>
      </c>
      <c r="I56" s="66">
        <v>106</v>
      </c>
      <c r="J56" s="66">
        <v>0</v>
      </c>
      <c r="K56" s="66" t="e">
        <f t="shared" si="3"/>
        <v>#DIV/0!</v>
      </c>
      <c r="L56" s="66">
        <f t="shared" si="4"/>
        <v>0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100</v>
      </c>
      <c r="I57" s="66">
        <v>100</v>
      </c>
      <c r="J57" s="66">
        <v>0</v>
      </c>
      <c r="K57" s="66" t="e">
        <f t="shared" si="3"/>
        <v>#DIV/0!</v>
      </c>
      <c r="L57" s="66">
        <f t="shared" si="4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265</v>
      </c>
      <c r="I58" s="66">
        <v>265</v>
      </c>
      <c r="J58" s="66">
        <v>0</v>
      </c>
      <c r="K58" s="66" t="e">
        <f t="shared" si="3"/>
        <v>#DIV/0!</v>
      </c>
      <c r="L58" s="66">
        <f t="shared" si="4"/>
        <v>0</v>
      </c>
    </row>
    <row r="59" spans="2:12" x14ac:dyDescent="0.25">
      <c r="B59" s="66"/>
      <c r="C59" s="66"/>
      <c r="D59" s="66"/>
      <c r="E59" s="66" t="s">
        <v>135</v>
      </c>
      <c r="F59" s="66" t="s">
        <v>128</v>
      </c>
      <c r="G59" s="66">
        <v>0</v>
      </c>
      <c r="H59" s="66">
        <v>265</v>
      </c>
      <c r="I59" s="66">
        <v>265</v>
      </c>
      <c r="J59" s="66">
        <v>296.01</v>
      </c>
      <c r="K59" s="66" t="e">
        <f t="shared" si="3"/>
        <v>#DIV/0!</v>
      </c>
      <c r="L59" s="66">
        <f t="shared" si="4"/>
        <v>111.70188679245283</v>
      </c>
    </row>
    <row r="60" spans="2:12" x14ac:dyDescent="0.25">
      <c r="B60" s="65"/>
      <c r="C60" s="65" t="s">
        <v>136</v>
      </c>
      <c r="D60" s="65"/>
      <c r="E60" s="65"/>
      <c r="F60" s="65" t="s">
        <v>137</v>
      </c>
      <c r="G60" s="65">
        <f>G61</f>
        <v>110</v>
      </c>
      <c r="H60" s="65">
        <f>H61</f>
        <v>8213</v>
      </c>
      <c r="I60" s="65">
        <f>I61</f>
        <v>8213</v>
      </c>
      <c r="J60" s="65">
        <f>J61</f>
        <v>8875.19</v>
      </c>
      <c r="K60" s="65">
        <f t="shared" si="3"/>
        <v>8068.3545454545456</v>
      </c>
      <c r="L60" s="65">
        <f t="shared" si="4"/>
        <v>108.06270546694265</v>
      </c>
    </row>
    <row r="61" spans="2:12" x14ac:dyDescent="0.25">
      <c r="B61" s="65"/>
      <c r="C61" s="65"/>
      <c r="D61" s="65" t="s">
        <v>138</v>
      </c>
      <c r="E61" s="65"/>
      <c r="F61" s="65" t="s">
        <v>139</v>
      </c>
      <c r="G61" s="65">
        <f>G62+G63</f>
        <v>110</v>
      </c>
      <c r="H61" s="65">
        <f>H62+H63</f>
        <v>8213</v>
      </c>
      <c r="I61" s="65">
        <f>I62+I63</f>
        <v>8213</v>
      </c>
      <c r="J61" s="65">
        <f>J62+J63</f>
        <v>8875.19</v>
      </c>
      <c r="K61" s="65">
        <f t="shared" si="3"/>
        <v>8068.3545454545456</v>
      </c>
      <c r="L61" s="65">
        <f t="shared" si="4"/>
        <v>108.06270546694265</v>
      </c>
    </row>
    <row r="62" spans="2:12" x14ac:dyDescent="0.25">
      <c r="B62" s="66"/>
      <c r="C62" s="66"/>
      <c r="D62" s="66"/>
      <c r="E62" s="66" t="s">
        <v>140</v>
      </c>
      <c r="F62" s="66" t="s">
        <v>141</v>
      </c>
      <c r="G62" s="66">
        <v>110</v>
      </c>
      <c r="H62" s="66">
        <v>250</v>
      </c>
      <c r="I62" s="66">
        <v>250</v>
      </c>
      <c r="J62" s="66">
        <v>162</v>
      </c>
      <c r="K62" s="66">
        <f t="shared" si="3"/>
        <v>147.27272727272728</v>
      </c>
      <c r="L62" s="66">
        <f t="shared" si="4"/>
        <v>64.8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0</v>
      </c>
      <c r="H63" s="66">
        <v>7963</v>
      </c>
      <c r="I63" s="66">
        <v>7963</v>
      </c>
      <c r="J63" s="66">
        <v>8713.19</v>
      </c>
      <c r="K63" s="66" t="e">
        <f t="shared" si="3"/>
        <v>#DIV/0!</v>
      </c>
      <c r="L63" s="66">
        <f t="shared" si="4"/>
        <v>109.42094687931684</v>
      </c>
    </row>
    <row r="64" spans="2:12" x14ac:dyDescent="0.25">
      <c r="B64" s="65"/>
      <c r="C64" s="66"/>
      <c r="D64" s="67"/>
      <c r="E64" s="68"/>
      <c r="F64" s="8"/>
      <c r="G64" s="65"/>
      <c r="H64" s="65"/>
      <c r="I64" s="65"/>
      <c r="J64" s="65"/>
      <c r="K64" s="70"/>
      <c r="L64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D24" sqref="D24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8" t="s">
        <v>16</v>
      </c>
      <c r="C2" s="108"/>
      <c r="D2" s="108"/>
      <c r="E2" s="108"/>
      <c r="F2" s="108"/>
      <c r="G2" s="108"/>
      <c r="H2" s="108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238705.58</v>
      </c>
      <c r="D6" s="71">
        <f>D7+D9</f>
        <v>692921</v>
      </c>
      <c r="E6" s="71">
        <f>E7+E9</f>
        <v>692921</v>
      </c>
      <c r="F6" s="71">
        <f>F7+F9</f>
        <v>364473</v>
      </c>
      <c r="G6" s="72">
        <f t="shared" ref="G6:G15" si="0">(F6*100)/C6</f>
        <v>152.68725599125082</v>
      </c>
      <c r="H6" s="72">
        <f t="shared" ref="H6:H15" si="1">(F6*100)/E6</f>
        <v>52.599502685010265</v>
      </c>
    </row>
    <row r="7" spans="1:8" x14ac:dyDescent="0.25">
      <c r="A7"/>
      <c r="B7" s="8" t="s">
        <v>144</v>
      </c>
      <c r="C7" s="71">
        <f>C8</f>
        <v>238705.58</v>
      </c>
      <c r="D7" s="71">
        <f>D8</f>
        <v>692656</v>
      </c>
      <c r="E7" s="71">
        <f>E8</f>
        <v>692656</v>
      </c>
      <c r="F7" s="71">
        <f>F8</f>
        <v>364382.79</v>
      </c>
      <c r="G7" s="72">
        <f t="shared" si="0"/>
        <v>152.64946466689216</v>
      </c>
      <c r="H7" s="72">
        <f t="shared" si="1"/>
        <v>52.60660270033032</v>
      </c>
    </row>
    <row r="8" spans="1:8" x14ac:dyDescent="0.25">
      <c r="A8"/>
      <c r="B8" s="16" t="s">
        <v>145</v>
      </c>
      <c r="C8" s="73">
        <v>238705.58</v>
      </c>
      <c r="D8" s="73">
        <v>692656</v>
      </c>
      <c r="E8" s="73">
        <v>692656</v>
      </c>
      <c r="F8" s="74">
        <v>364382.79</v>
      </c>
      <c r="G8" s="70">
        <f t="shared" si="0"/>
        <v>152.64946466689216</v>
      </c>
      <c r="H8" s="70">
        <f t="shared" si="1"/>
        <v>52.60660270033032</v>
      </c>
    </row>
    <row r="9" spans="1:8" x14ac:dyDescent="0.25">
      <c r="A9"/>
      <c r="B9" s="8" t="s">
        <v>146</v>
      </c>
      <c r="C9" s="71">
        <f>C10</f>
        <v>0</v>
      </c>
      <c r="D9" s="71">
        <f>D10</f>
        <v>265</v>
      </c>
      <c r="E9" s="71">
        <f>E10</f>
        <v>265</v>
      </c>
      <c r="F9" s="71">
        <f>F10</f>
        <v>90.210000000000008</v>
      </c>
      <c r="G9" s="72" t="e">
        <f t="shared" si="0"/>
        <v>#DIV/0!</v>
      </c>
      <c r="H9" s="72">
        <f t="shared" si="1"/>
        <v>34.041509433962261</v>
      </c>
    </row>
    <row r="10" spans="1:8" x14ac:dyDescent="0.25">
      <c r="A10"/>
      <c r="B10" s="16" t="s">
        <v>147</v>
      </c>
      <c r="C10" s="73">
        <v>0</v>
      </c>
      <c r="D10" s="73">
        <v>265</v>
      </c>
      <c r="E10" s="73">
        <v>265</v>
      </c>
      <c r="F10" s="74">
        <f>102.65-12.44</f>
        <v>90.210000000000008</v>
      </c>
      <c r="G10" s="70" t="e">
        <f t="shared" si="0"/>
        <v>#DIV/0!</v>
      </c>
      <c r="H10" s="70">
        <f t="shared" si="1"/>
        <v>34.041509433962261</v>
      </c>
    </row>
    <row r="11" spans="1:8" x14ac:dyDescent="0.25">
      <c r="B11" s="8" t="s">
        <v>32</v>
      </c>
      <c r="C11" s="75">
        <f>C12+C14</f>
        <v>238705.58</v>
      </c>
      <c r="D11" s="75">
        <f>D12+D14</f>
        <v>692921</v>
      </c>
      <c r="E11" s="75">
        <f>E12+E14</f>
        <v>692921</v>
      </c>
      <c r="F11" s="75">
        <f>F12+F14</f>
        <v>364485.44</v>
      </c>
      <c r="G11" s="72">
        <f t="shared" si="0"/>
        <v>152.69246743205585</v>
      </c>
      <c r="H11" s="72">
        <f t="shared" si="1"/>
        <v>52.601297983464207</v>
      </c>
    </row>
    <row r="12" spans="1:8" x14ac:dyDescent="0.25">
      <c r="A12"/>
      <c r="B12" s="8" t="s">
        <v>144</v>
      </c>
      <c r="C12" s="75">
        <f>C13</f>
        <v>238705.58</v>
      </c>
      <c r="D12" s="75">
        <f>D13</f>
        <v>692656</v>
      </c>
      <c r="E12" s="75">
        <f>E13</f>
        <v>692656</v>
      </c>
      <c r="F12" s="75">
        <f>F13</f>
        <v>364382.79</v>
      </c>
      <c r="G12" s="72">
        <f t="shared" si="0"/>
        <v>152.64946466689216</v>
      </c>
      <c r="H12" s="72">
        <f t="shared" si="1"/>
        <v>52.60660270033032</v>
      </c>
    </row>
    <row r="13" spans="1:8" x14ac:dyDescent="0.25">
      <c r="A13"/>
      <c r="B13" s="16" t="s">
        <v>145</v>
      </c>
      <c r="C13" s="73">
        <v>238705.58</v>
      </c>
      <c r="D13" s="73">
        <v>692656</v>
      </c>
      <c r="E13" s="76">
        <v>692656</v>
      </c>
      <c r="F13" s="74">
        <v>364382.79</v>
      </c>
      <c r="G13" s="70">
        <f t="shared" si="0"/>
        <v>152.64946466689216</v>
      </c>
      <c r="H13" s="70">
        <f t="shared" si="1"/>
        <v>52.60660270033032</v>
      </c>
    </row>
    <row r="14" spans="1:8" x14ac:dyDescent="0.25">
      <c r="A14"/>
      <c r="B14" s="8" t="s">
        <v>146</v>
      </c>
      <c r="C14" s="75">
        <f>C15</f>
        <v>0</v>
      </c>
      <c r="D14" s="75">
        <f>D15</f>
        <v>265</v>
      </c>
      <c r="E14" s="75">
        <f>E15</f>
        <v>265</v>
      </c>
      <c r="F14" s="75">
        <f>F15</f>
        <v>102.65</v>
      </c>
      <c r="G14" s="72" t="e">
        <f t="shared" si="0"/>
        <v>#DIV/0!</v>
      </c>
      <c r="H14" s="72">
        <f t="shared" si="1"/>
        <v>38.735849056603776</v>
      </c>
    </row>
    <row r="15" spans="1:8" x14ac:dyDescent="0.25">
      <c r="A15"/>
      <c r="B15" s="16" t="s">
        <v>147</v>
      </c>
      <c r="C15" s="73">
        <v>0</v>
      </c>
      <c r="D15" s="73">
        <v>265</v>
      </c>
      <c r="E15" s="76">
        <v>265</v>
      </c>
      <c r="F15" s="74">
        <v>102.65</v>
      </c>
      <c r="G15" s="70" t="e">
        <f t="shared" si="0"/>
        <v>#DIV/0!</v>
      </c>
      <c r="H15" s="70">
        <f t="shared" si="1"/>
        <v>38.735849056603776</v>
      </c>
    </row>
    <row r="17" spans="6:6" x14ac:dyDescent="0.25">
      <c r="F17" s="9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23" sqref="B23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17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238705.58</v>
      </c>
      <c r="D6" s="75">
        <f t="shared" si="0"/>
        <v>692921</v>
      </c>
      <c r="E6" s="75">
        <f t="shared" si="0"/>
        <v>692921</v>
      </c>
      <c r="F6" s="75">
        <f t="shared" si="0"/>
        <v>364485.44</v>
      </c>
      <c r="G6" s="70">
        <f>(F6*100)/C6</f>
        <v>152.69246743205585</v>
      </c>
      <c r="H6" s="70">
        <f>(F6*100)/E6</f>
        <v>52.601297983464207</v>
      </c>
    </row>
    <row r="7" spans="2:8" x14ac:dyDescent="0.25">
      <c r="B7" s="8" t="s">
        <v>148</v>
      </c>
      <c r="C7" s="75">
        <f t="shared" si="0"/>
        <v>238705.58</v>
      </c>
      <c r="D7" s="75">
        <f t="shared" si="0"/>
        <v>692921</v>
      </c>
      <c r="E7" s="75">
        <f t="shared" si="0"/>
        <v>692921</v>
      </c>
      <c r="F7" s="75">
        <f t="shared" si="0"/>
        <v>364485.44</v>
      </c>
      <c r="G7" s="70">
        <f>(F7*100)/C7</f>
        <v>152.69246743205585</v>
      </c>
      <c r="H7" s="70">
        <f>(F7*100)/E7</f>
        <v>52.601297983464207</v>
      </c>
    </row>
    <row r="8" spans="2:8" x14ac:dyDescent="0.25">
      <c r="B8" s="11" t="s">
        <v>149</v>
      </c>
      <c r="C8" s="73">
        <v>238705.58</v>
      </c>
      <c r="D8" s="73">
        <v>692921</v>
      </c>
      <c r="E8" s="73">
        <v>692921</v>
      </c>
      <c r="F8" s="74">
        <v>364485.44</v>
      </c>
      <c r="G8" s="70">
        <f>(F8*100)/C8</f>
        <v>152.69246743205585</v>
      </c>
      <c r="H8" s="70">
        <f>(F8*100)/E8</f>
        <v>52.601297983464207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8" t="s">
        <v>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8" t="s">
        <v>25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2:12" ht="15.75" customHeight="1" x14ac:dyDescent="0.25">
      <c r="B5" s="108" t="s">
        <v>18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8" t="s">
        <v>19</v>
      </c>
      <c r="C2" s="108"/>
      <c r="D2" s="108"/>
      <c r="E2" s="108"/>
      <c r="F2" s="108"/>
      <c r="G2" s="108"/>
      <c r="H2" s="108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7921"/>
  <sheetViews>
    <sheetView tabSelected="1" zoomScaleNormal="100" workbookViewId="0">
      <selection activeCell="E55" sqref="E5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150</v>
      </c>
      <c r="C1" s="39"/>
    </row>
    <row r="2" spans="1:6" ht="15" customHeight="1" x14ac:dyDescent="0.2">
      <c r="A2" s="41" t="s">
        <v>34</v>
      </c>
      <c r="B2" s="42" t="s">
        <v>151</v>
      </c>
      <c r="C2" s="39"/>
    </row>
    <row r="3" spans="1:6" s="39" customFormat="1" ht="43.5" customHeight="1" x14ac:dyDescent="0.2">
      <c r="A3" s="43" t="s">
        <v>35</v>
      </c>
      <c r="B3" s="37" t="s">
        <v>152</v>
      </c>
    </row>
    <row r="4" spans="1:6" s="39" customFormat="1" x14ac:dyDescent="0.2">
      <c r="A4" s="43" t="s">
        <v>36</v>
      </c>
      <c r="B4" s="44" t="s">
        <v>153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154</v>
      </c>
      <c r="B7" s="46"/>
      <c r="C7" s="77">
        <f>C11</f>
        <v>692656</v>
      </c>
      <c r="D7" s="77">
        <f>D11</f>
        <v>692656</v>
      </c>
      <c r="E7" s="77">
        <f>E11</f>
        <v>364485.44</v>
      </c>
      <c r="F7" s="77">
        <f>(E7*100)/D7</f>
        <v>52.621422466563487</v>
      </c>
    </row>
    <row r="8" spans="1:6" x14ac:dyDescent="0.2">
      <c r="A8" s="47" t="s">
        <v>68</v>
      </c>
      <c r="B8" s="46"/>
      <c r="C8" s="77">
        <f>C57</f>
        <v>265</v>
      </c>
      <c r="D8" s="77">
        <f>D57</f>
        <v>265</v>
      </c>
      <c r="E8" s="77">
        <f>E57</f>
        <v>102.65</v>
      </c>
      <c r="F8" s="77">
        <f>(E8*100)/D8</f>
        <v>38.735849056603776</v>
      </c>
    </row>
    <row r="9" spans="1:6" s="57" customFormat="1" x14ac:dyDescent="0.2"/>
    <row r="10" spans="1:6" ht="38.25" x14ac:dyDescent="0.2">
      <c r="A10" s="47" t="s">
        <v>155</v>
      </c>
      <c r="B10" s="47" t="s">
        <v>156</v>
      </c>
      <c r="C10" s="47" t="s">
        <v>43</v>
      </c>
      <c r="D10" s="47" t="s">
        <v>157</v>
      </c>
      <c r="E10" s="47" t="s">
        <v>158</v>
      </c>
      <c r="F10" s="47" t="s">
        <v>159</v>
      </c>
    </row>
    <row r="11" spans="1:6" x14ac:dyDescent="0.2">
      <c r="A11" s="48" t="s">
        <v>154</v>
      </c>
      <c r="B11" s="48" t="s">
        <v>160</v>
      </c>
      <c r="C11" s="78">
        <f>C12</f>
        <v>692656</v>
      </c>
      <c r="D11" s="78">
        <f>D12</f>
        <v>692656</v>
      </c>
      <c r="E11" s="78">
        <f>E12</f>
        <v>364485.44</v>
      </c>
      <c r="F11" s="79">
        <f>(E11*100)/D11</f>
        <v>52.621422466563487</v>
      </c>
    </row>
    <row r="12" spans="1:6" x14ac:dyDescent="0.2">
      <c r="A12" s="49" t="s">
        <v>66</v>
      </c>
      <c r="B12" s="50" t="s">
        <v>67</v>
      </c>
      <c r="C12" s="80">
        <f>C13+C22+C48</f>
        <v>692656</v>
      </c>
      <c r="D12" s="80">
        <f>D13+D22+D48</f>
        <v>692656</v>
      </c>
      <c r="E12" s="80">
        <f>E13+E22+E48</f>
        <v>364485.44</v>
      </c>
      <c r="F12" s="81">
        <f>(E12*100)/D12</f>
        <v>52.621422466563487</v>
      </c>
    </row>
    <row r="13" spans="1:6" x14ac:dyDescent="0.2">
      <c r="A13" s="51" t="s">
        <v>68</v>
      </c>
      <c r="B13" s="52" t="s">
        <v>69</v>
      </c>
      <c r="C13" s="82">
        <f>C14+C17+C19</f>
        <v>609970</v>
      </c>
      <c r="D13" s="82">
        <f>D14+D17+D19</f>
        <v>609970</v>
      </c>
      <c r="E13" s="82">
        <f>E14+E17+E19</f>
        <v>331877.71000000002</v>
      </c>
      <c r="F13" s="81">
        <f>(E13*100)/D13</f>
        <v>54.408857812679315</v>
      </c>
    </row>
    <row r="14" spans="1:6" x14ac:dyDescent="0.2">
      <c r="A14" s="53" t="s">
        <v>70</v>
      </c>
      <c r="B14" s="54" t="s">
        <v>71</v>
      </c>
      <c r="C14" s="83">
        <f>C15+C16</f>
        <v>511240</v>
      </c>
      <c r="D14" s="83">
        <f>D15+D16</f>
        <v>511240</v>
      </c>
      <c r="E14" s="83">
        <f>E15+E16</f>
        <v>266463.83</v>
      </c>
      <c r="F14" s="83">
        <f>(E14*100)/D14</f>
        <v>52.121084030983489</v>
      </c>
    </row>
    <row r="15" spans="1:6" x14ac:dyDescent="0.2">
      <c r="A15" s="55" t="s">
        <v>72</v>
      </c>
      <c r="B15" s="56" t="s">
        <v>73</v>
      </c>
      <c r="C15" s="84">
        <v>505740</v>
      </c>
      <c r="D15" s="84">
        <v>505740</v>
      </c>
      <c r="E15" s="84">
        <v>262532.33</v>
      </c>
      <c r="F15" s="84"/>
    </row>
    <row r="16" spans="1:6" x14ac:dyDescent="0.2">
      <c r="A16" s="55" t="s">
        <v>74</v>
      </c>
      <c r="B16" s="56" t="s">
        <v>75</v>
      </c>
      <c r="C16" s="84">
        <v>5500</v>
      </c>
      <c r="D16" s="84">
        <v>5500</v>
      </c>
      <c r="E16" s="84">
        <v>3931.5</v>
      </c>
      <c r="F16" s="84"/>
    </row>
    <row r="17" spans="1:6" x14ac:dyDescent="0.2">
      <c r="A17" s="53" t="s">
        <v>76</v>
      </c>
      <c r="B17" s="54" t="s">
        <v>77</v>
      </c>
      <c r="C17" s="83">
        <f>C18</f>
        <v>14400</v>
      </c>
      <c r="D17" s="83">
        <f>D18</f>
        <v>14400</v>
      </c>
      <c r="E17" s="83">
        <f>E18</f>
        <v>7469.7</v>
      </c>
      <c r="F17" s="83">
        <f>(E17*100)/D17</f>
        <v>51.872916666666669</v>
      </c>
    </row>
    <row r="18" spans="1:6" x14ac:dyDescent="0.2">
      <c r="A18" s="55" t="s">
        <v>78</v>
      </c>
      <c r="B18" s="56" t="s">
        <v>77</v>
      </c>
      <c r="C18" s="84">
        <v>14400</v>
      </c>
      <c r="D18" s="84">
        <v>14400</v>
      </c>
      <c r="E18" s="84">
        <v>7469.7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84330</v>
      </c>
      <c r="D19" s="83">
        <f>D20+D21</f>
        <v>84330</v>
      </c>
      <c r="E19" s="83">
        <f>E20+E21</f>
        <v>57944.18</v>
      </c>
      <c r="F19" s="83">
        <f>(E19*100)/D19</f>
        <v>68.711229692873232</v>
      </c>
    </row>
    <row r="20" spans="1:6" x14ac:dyDescent="0.2">
      <c r="A20" s="55" t="s">
        <v>81</v>
      </c>
      <c r="B20" s="56" t="s">
        <v>82</v>
      </c>
      <c r="C20" s="84">
        <v>14002</v>
      </c>
      <c r="D20" s="84">
        <v>14002</v>
      </c>
      <c r="E20" s="84">
        <v>13977.63</v>
      </c>
      <c r="F20" s="84"/>
    </row>
    <row r="21" spans="1:6" x14ac:dyDescent="0.2">
      <c r="A21" s="55" t="s">
        <v>83</v>
      </c>
      <c r="B21" s="56" t="s">
        <v>84</v>
      </c>
      <c r="C21" s="84">
        <v>70328</v>
      </c>
      <c r="D21" s="84">
        <v>70328</v>
      </c>
      <c r="E21" s="84">
        <v>43966.55</v>
      </c>
      <c r="F21" s="84"/>
    </row>
    <row r="22" spans="1:6" x14ac:dyDescent="0.2">
      <c r="A22" s="51" t="s">
        <v>85</v>
      </c>
      <c r="B22" s="52" t="s">
        <v>86</v>
      </c>
      <c r="C22" s="82">
        <f>C23+C27+C31+C41+C43</f>
        <v>74473</v>
      </c>
      <c r="D22" s="82">
        <f>D23+D27+D31+D41+D43</f>
        <v>74473</v>
      </c>
      <c r="E22" s="82">
        <f>E23+E27+E31+E41+E43</f>
        <v>23732.54</v>
      </c>
      <c r="F22" s="81">
        <f>(E22*100)/D22</f>
        <v>31.867307614840279</v>
      </c>
    </row>
    <row r="23" spans="1:6" x14ac:dyDescent="0.2">
      <c r="A23" s="53" t="s">
        <v>87</v>
      </c>
      <c r="B23" s="54" t="s">
        <v>88</v>
      </c>
      <c r="C23" s="83">
        <f>C24+C25+C26</f>
        <v>14151</v>
      </c>
      <c r="D23" s="83">
        <f>D24+D25+D26</f>
        <v>14151</v>
      </c>
      <c r="E23" s="83">
        <f>E24+E25+E26</f>
        <v>7400.21</v>
      </c>
      <c r="F23" s="83">
        <f>(E23*100)/D23</f>
        <v>52.294608154900715</v>
      </c>
    </row>
    <row r="24" spans="1:6" x14ac:dyDescent="0.2">
      <c r="A24" s="55" t="s">
        <v>89</v>
      </c>
      <c r="B24" s="56" t="s">
        <v>90</v>
      </c>
      <c r="C24" s="84">
        <v>3500</v>
      </c>
      <c r="D24" s="84">
        <v>3500</v>
      </c>
      <c r="E24" s="84">
        <v>1950</v>
      </c>
      <c r="F24" s="84"/>
    </row>
    <row r="25" spans="1:6" ht="25.5" x14ac:dyDescent="0.2">
      <c r="A25" s="55" t="s">
        <v>91</v>
      </c>
      <c r="B25" s="56" t="s">
        <v>92</v>
      </c>
      <c r="C25" s="84">
        <v>10485</v>
      </c>
      <c r="D25" s="84">
        <v>10485</v>
      </c>
      <c r="E25" s="84">
        <v>5450.21</v>
      </c>
      <c r="F25" s="84"/>
    </row>
    <row r="26" spans="1:6" x14ac:dyDescent="0.2">
      <c r="A26" s="55" t="s">
        <v>93</v>
      </c>
      <c r="B26" s="56" t="s">
        <v>94</v>
      </c>
      <c r="C26" s="84">
        <v>166</v>
      </c>
      <c r="D26" s="84">
        <v>166</v>
      </c>
      <c r="E26" s="84">
        <v>0</v>
      </c>
      <c r="F26" s="84"/>
    </row>
    <row r="27" spans="1:6" x14ac:dyDescent="0.2">
      <c r="A27" s="53" t="s">
        <v>95</v>
      </c>
      <c r="B27" s="54" t="s">
        <v>96</v>
      </c>
      <c r="C27" s="83">
        <f>C28+C29+C30</f>
        <v>10286</v>
      </c>
      <c r="D27" s="83">
        <f>D28+D29+D30</f>
        <v>10286</v>
      </c>
      <c r="E27" s="83">
        <f>E28+E29+E30</f>
        <v>2954.07</v>
      </c>
      <c r="F27" s="83">
        <f>(E27*100)/D27</f>
        <v>28.719327240909976</v>
      </c>
    </row>
    <row r="28" spans="1:6" x14ac:dyDescent="0.2">
      <c r="A28" s="55" t="s">
        <v>97</v>
      </c>
      <c r="B28" s="56" t="s">
        <v>98</v>
      </c>
      <c r="C28" s="84">
        <v>5309</v>
      </c>
      <c r="D28" s="84">
        <v>5309</v>
      </c>
      <c r="E28" s="84">
        <f>1888.55+102.65</f>
        <v>1991.2</v>
      </c>
      <c r="F28" s="84"/>
    </row>
    <row r="29" spans="1:6" x14ac:dyDescent="0.2">
      <c r="A29" s="55" t="s">
        <v>99</v>
      </c>
      <c r="B29" s="56" t="s">
        <v>100</v>
      </c>
      <c r="C29" s="84">
        <v>4645</v>
      </c>
      <c r="D29" s="84">
        <v>4645</v>
      </c>
      <c r="E29" s="84">
        <v>962.87</v>
      </c>
      <c r="F29" s="84"/>
    </row>
    <row r="30" spans="1:6" x14ac:dyDescent="0.2">
      <c r="A30" s="55" t="s">
        <v>101</v>
      </c>
      <c r="B30" s="56" t="s">
        <v>102</v>
      </c>
      <c r="C30" s="84">
        <v>332</v>
      </c>
      <c r="D30" s="84">
        <v>332</v>
      </c>
      <c r="E30" s="84">
        <v>0</v>
      </c>
      <c r="F30" s="84"/>
    </row>
    <row r="31" spans="1:6" x14ac:dyDescent="0.2">
      <c r="A31" s="53" t="s">
        <v>103</v>
      </c>
      <c r="B31" s="54" t="s">
        <v>104</v>
      </c>
      <c r="C31" s="83">
        <f>C32+C33+C34+C35+C36+C37+C38+C39+C40</f>
        <v>49167</v>
      </c>
      <c r="D31" s="83">
        <f>D32+D33+D34+D35+D36+D37+D38+D39+D40</f>
        <v>49167</v>
      </c>
      <c r="E31" s="83">
        <f>E32+E33+E34+E35+E36+E37+E38+E39+E40</f>
        <v>13071.05</v>
      </c>
      <c r="F31" s="83">
        <f>(E31*100)/D31</f>
        <v>26.585006203347774</v>
      </c>
    </row>
    <row r="32" spans="1:6" x14ac:dyDescent="0.2">
      <c r="A32" s="55" t="s">
        <v>105</v>
      </c>
      <c r="B32" s="56" t="s">
        <v>106</v>
      </c>
      <c r="C32" s="84">
        <v>6902</v>
      </c>
      <c r="D32" s="84">
        <v>6902</v>
      </c>
      <c r="E32" s="84">
        <v>3437.61</v>
      </c>
      <c r="F32" s="84"/>
    </row>
    <row r="33" spans="1:6" x14ac:dyDescent="0.2">
      <c r="A33" s="55" t="s">
        <v>107</v>
      </c>
      <c r="B33" s="56" t="s">
        <v>108</v>
      </c>
      <c r="C33" s="84">
        <v>12000</v>
      </c>
      <c r="D33" s="84">
        <v>12000</v>
      </c>
      <c r="E33" s="84">
        <v>17.309999999999999</v>
      </c>
      <c r="F33" s="84"/>
    </row>
    <row r="34" spans="1:6" x14ac:dyDescent="0.2">
      <c r="A34" s="55" t="s">
        <v>109</v>
      </c>
      <c r="B34" s="56" t="s">
        <v>110</v>
      </c>
      <c r="C34" s="84">
        <v>796</v>
      </c>
      <c r="D34" s="84">
        <v>796</v>
      </c>
      <c r="E34" s="84">
        <v>0</v>
      </c>
      <c r="F34" s="84"/>
    </row>
    <row r="35" spans="1:6" x14ac:dyDescent="0.2">
      <c r="A35" s="55" t="s">
        <v>111</v>
      </c>
      <c r="B35" s="56" t="s">
        <v>112</v>
      </c>
      <c r="C35" s="84">
        <v>1200</v>
      </c>
      <c r="D35" s="84">
        <v>1200</v>
      </c>
      <c r="E35" s="84">
        <v>498.91</v>
      </c>
      <c r="F35" s="84"/>
    </row>
    <row r="36" spans="1:6" x14ac:dyDescent="0.2">
      <c r="A36" s="55" t="s">
        <v>113</v>
      </c>
      <c r="B36" s="56" t="s">
        <v>114</v>
      </c>
      <c r="C36" s="84">
        <v>1650</v>
      </c>
      <c r="D36" s="84">
        <v>1650</v>
      </c>
      <c r="E36" s="84">
        <v>843.12</v>
      </c>
      <c r="F36" s="84"/>
    </row>
    <row r="37" spans="1:6" x14ac:dyDescent="0.2">
      <c r="A37" s="55" t="s">
        <v>115</v>
      </c>
      <c r="B37" s="56" t="s">
        <v>116</v>
      </c>
      <c r="C37" s="84">
        <v>1327</v>
      </c>
      <c r="D37" s="84">
        <v>1327</v>
      </c>
      <c r="E37" s="84">
        <v>44.38</v>
      </c>
      <c r="F37" s="84"/>
    </row>
    <row r="38" spans="1:6" x14ac:dyDescent="0.2">
      <c r="A38" s="55" t="s">
        <v>117</v>
      </c>
      <c r="B38" s="56" t="s">
        <v>118</v>
      </c>
      <c r="C38" s="84">
        <v>25000</v>
      </c>
      <c r="D38" s="84">
        <v>25000</v>
      </c>
      <c r="E38" s="84">
        <v>8139.26</v>
      </c>
      <c r="F38" s="84"/>
    </row>
    <row r="39" spans="1:6" x14ac:dyDescent="0.2">
      <c r="A39" s="55" t="s">
        <v>119</v>
      </c>
      <c r="B39" s="56" t="s">
        <v>120</v>
      </c>
      <c r="C39" s="84">
        <v>27</v>
      </c>
      <c r="D39" s="84">
        <v>27</v>
      </c>
      <c r="E39" s="84">
        <v>9.9600000000000009</v>
      </c>
      <c r="F39" s="84"/>
    </row>
    <row r="40" spans="1:6" x14ac:dyDescent="0.2">
      <c r="A40" s="55" t="s">
        <v>121</v>
      </c>
      <c r="B40" s="56" t="s">
        <v>122</v>
      </c>
      <c r="C40" s="84">
        <v>265</v>
      </c>
      <c r="D40" s="84">
        <v>265</v>
      </c>
      <c r="E40" s="84">
        <v>80.5</v>
      </c>
      <c r="F40" s="84"/>
    </row>
    <row r="41" spans="1:6" x14ac:dyDescent="0.2">
      <c r="A41" s="53" t="s">
        <v>123</v>
      </c>
      <c r="B41" s="54" t="s">
        <v>124</v>
      </c>
      <c r="C41" s="83">
        <f>C42</f>
        <v>133</v>
      </c>
      <c r="D41" s="83">
        <f>D42</f>
        <v>133</v>
      </c>
      <c r="E41" s="83">
        <f>E42</f>
        <v>11.2</v>
      </c>
      <c r="F41" s="83">
        <f>(E41*100)/D41</f>
        <v>8.4210526315789469</v>
      </c>
    </row>
    <row r="42" spans="1:6" ht="25.5" x14ac:dyDescent="0.2">
      <c r="A42" s="55" t="s">
        <v>125</v>
      </c>
      <c r="B42" s="56" t="s">
        <v>126</v>
      </c>
      <c r="C42" s="84">
        <v>133</v>
      </c>
      <c r="D42" s="84">
        <v>133</v>
      </c>
      <c r="E42" s="84">
        <v>11.2</v>
      </c>
      <c r="F42" s="84"/>
    </row>
    <row r="43" spans="1:6" x14ac:dyDescent="0.2">
      <c r="A43" s="53" t="s">
        <v>127</v>
      </c>
      <c r="B43" s="54" t="s">
        <v>128</v>
      </c>
      <c r="C43" s="83">
        <f>C44+C45+C46+C47</f>
        <v>736</v>
      </c>
      <c r="D43" s="83">
        <f>D44+D45+D46+D47</f>
        <v>736</v>
      </c>
      <c r="E43" s="83">
        <f>E44+E45+E46+E47</f>
        <v>296.01</v>
      </c>
      <c r="F43" s="83">
        <f>(E43*100)/D43</f>
        <v>40.21875</v>
      </c>
    </row>
    <row r="44" spans="1:6" x14ac:dyDescent="0.2">
      <c r="A44" s="55" t="s">
        <v>129</v>
      </c>
      <c r="B44" s="56" t="s">
        <v>130</v>
      </c>
      <c r="C44" s="84">
        <v>106</v>
      </c>
      <c r="D44" s="84">
        <v>106</v>
      </c>
      <c r="E44" s="84">
        <v>0</v>
      </c>
      <c r="F44" s="84"/>
    </row>
    <row r="45" spans="1:6" x14ac:dyDescent="0.2">
      <c r="A45" s="55" t="s">
        <v>131</v>
      </c>
      <c r="B45" s="56" t="s">
        <v>132</v>
      </c>
      <c r="C45" s="84">
        <v>100</v>
      </c>
      <c r="D45" s="84">
        <v>100</v>
      </c>
      <c r="E45" s="84">
        <v>0</v>
      </c>
      <c r="F45" s="84"/>
    </row>
    <row r="46" spans="1:6" x14ac:dyDescent="0.2">
      <c r="A46" s="55" t="s">
        <v>133</v>
      </c>
      <c r="B46" s="56" t="s">
        <v>134</v>
      </c>
      <c r="C46" s="84">
        <v>265</v>
      </c>
      <c r="D46" s="84">
        <v>265</v>
      </c>
      <c r="E46" s="84">
        <v>0</v>
      </c>
      <c r="F46" s="84"/>
    </row>
    <row r="47" spans="1:6" x14ac:dyDescent="0.2">
      <c r="A47" s="55" t="s">
        <v>135</v>
      </c>
      <c r="B47" s="56" t="s">
        <v>128</v>
      </c>
      <c r="C47" s="84">
        <v>265</v>
      </c>
      <c r="D47" s="84">
        <v>265</v>
      </c>
      <c r="E47" s="84">
        <v>296.01</v>
      </c>
      <c r="F47" s="84"/>
    </row>
    <row r="48" spans="1:6" x14ac:dyDescent="0.2">
      <c r="A48" s="51" t="s">
        <v>136</v>
      </c>
      <c r="B48" s="52" t="s">
        <v>137</v>
      </c>
      <c r="C48" s="82">
        <f>C49</f>
        <v>8213</v>
      </c>
      <c r="D48" s="82">
        <f>D49</f>
        <v>8213</v>
      </c>
      <c r="E48" s="82">
        <f>E49</f>
        <v>8875.19</v>
      </c>
      <c r="F48" s="81">
        <f>(E48*100)/D48</f>
        <v>108.06270546694265</v>
      </c>
    </row>
    <row r="49" spans="1:6" x14ac:dyDescent="0.2">
      <c r="A49" s="53" t="s">
        <v>138</v>
      </c>
      <c r="B49" s="54" t="s">
        <v>139</v>
      </c>
      <c r="C49" s="83">
        <f>C50+C51</f>
        <v>8213</v>
      </c>
      <c r="D49" s="83">
        <f>D50+D51</f>
        <v>8213</v>
      </c>
      <c r="E49" s="83">
        <f>E50+E51</f>
        <v>8875.19</v>
      </c>
      <c r="F49" s="83">
        <f>(E49*100)/D49</f>
        <v>108.06270546694265</v>
      </c>
    </row>
    <row r="50" spans="1:6" x14ac:dyDescent="0.2">
      <c r="A50" s="55" t="s">
        <v>140</v>
      </c>
      <c r="B50" s="56" t="s">
        <v>141</v>
      </c>
      <c r="C50" s="84">
        <v>250</v>
      </c>
      <c r="D50" s="84">
        <v>250</v>
      </c>
      <c r="E50" s="84">
        <v>162</v>
      </c>
      <c r="F50" s="84"/>
    </row>
    <row r="51" spans="1:6" x14ac:dyDescent="0.2">
      <c r="A51" s="55" t="s">
        <v>142</v>
      </c>
      <c r="B51" s="56" t="s">
        <v>143</v>
      </c>
      <c r="C51" s="84">
        <v>7963</v>
      </c>
      <c r="D51" s="84">
        <v>7963</v>
      </c>
      <c r="E51" s="84">
        <v>8713.19</v>
      </c>
      <c r="F51" s="84"/>
    </row>
    <row r="52" spans="1:6" x14ac:dyDescent="0.2">
      <c r="A52" s="49" t="s">
        <v>50</v>
      </c>
      <c r="B52" s="50" t="s">
        <v>51</v>
      </c>
      <c r="C52" s="80">
        <f t="shared" ref="C52:E53" si="0">C53</f>
        <v>692656</v>
      </c>
      <c r="D52" s="80">
        <f t="shared" si="0"/>
        <v>692656</v>
      </c>
      <c r="E52" s="80">
        <f t="shared" si="0"/>
        <v>364382.79</v>
      </c>
      <c r="F52" s="81">
        <f>(E52*100)/D52</f>
        <v>52.60660270033032</v>
      </c>
    </row>
    <row r="53" spans="1:6" x14ac:dyDescent="0.2">
      <c r="A53" s="51" t="s">
        <v>58</v>
      </c>
      <c r="B53" s="52" t="s">
        <v>59</v>
      </c>
      <c r="C53" s="82">
        <f t="shared" si="0"/>
        <v>692656</v>
      </c>
      <c r="D53" s="82">
        <f t="shared" si="0"/>
        <v>692656</v>
      </c>
      <c r="E53" s="82">
        <f t="shared" si="0"/>
        <v>364382.79</v>
      </c>
      <c r="F53" s="81">
        <f>(E53*100)/D53</f>
        <v>52.60660270033032</v>
      </c>
    </row>
    <row r="54" spans="1:6" ht="25.5" x14ac:dyDescent="0.2">
      <c r="A54" s="53" t="s">
        <v>60</v>
      </c>
      <c r="B54" s="54" t="s">
        <v>61</v>
      </c>
      <c r="C54" s="83">
        <f>C55+C56</f>
        <v>692656</v>
      </c>
      <c r="D54" s="83">
        <f>D55+D56</f>
        <v>692656</v>
      </c>
      <c r="E54" s="83">
        <f>E55+E56</f>
        <v>364382.79</v>
      </c>
      <c r="F54" s="83">
        <f>(E54*100)/D54</f>
        <v>52.60660270033032</v>
      </c>
    </row>
    <row r="55" spans="1:6" x14ac:dyDescent="0.2">
      <c r="A55" s="55" t="s">
        <v>62</v>
      </c>
      <c r="B55" s="56" t="s">
        <v>63</v>
      </c>
      <c r="C55" s="84">
        <v>692656</v>
      </c>
      <c r="D55" s="84">
        <v>692656</v>
      </c>
      <c r="E55" s="84">
        <v>364382.79</v>
      </c>
      <c r="F55" s="84"/>
    </row>
    <row r="56" spans="1:6" ht="25.5" x14ac:dyDescent="0.2">
      <c r="A56" s="55" t="s">
        <v>64</v>
      </c>
      <c r="B56" s="56" t="s">
        <v>65</v>
      </c>
      <c r="C56" s="84">
        <v>0</v>
      </c>
      <c r="D56" s="84">
        <v>0</v>
      </c>
      <c r="E56" s="84">
        <v>0</v>
      </c>
      <c r="F56" s="84"/>
    </row>
    <row r="57" spans="1:6" x14ac:dyDescent="0.2">
      <c r="A57" s="48" t="s">
        <v>68</v>
      </c>
      <c r="B57" s="48" t="s">
        <v>161</v>
      </c>
      <c r="C57" s="78">
        <f t="shared" ref="C57:E60" si="1">C58</f>
        <v>265</v>
      </c>
      <c r="D57" s="78">
        <f t="shared" si="1"/>
        <v>265</v>
      </c>
      <c r="E57" s="78">
        <f t="shared" si="1"/>
        <v>102.65</v>
      </c>
      <c r="F57" s="79">
        <f>(E57*100)/D57</f>
        <v>38.735849056603776</v>
      </c>
    </row>
    <row r="58" spans="1:6" x14ac:dyDescent="0.2">
      <c r="A58" s="49" t="s">
        <v>66</v>
      </c>
      <c r="B58" s="50" t="s">
        <v>67</v>
      </c>
      <c r="C58" s="80">
        <f t="shared" si="1"/>
        <v>265</v>
      </c>
      <c r="D58" s="80">
        <f t="shared" si="1"/>
        <v>265</v>
      </c>
      <c r="E58" s="80">
        <f t="shared" si="1"/>
        <v>102.65</v>
      </c>
      <c r="F58" s="81">
        <f>(E58*100)/D58</f>
        <v>38.735849056603776</v>
      </c>
    </row>
    <row r="59" spans="1:6" x14ac:dyDescent="0.2">
      <c r="A59" s="51" t="s">
        <v>85</v>
      </c>
      <c r="B59" s="52" t="s">
        <v>86</v>
      </c>
      <c r="C59" s="82">
        <f t="shared" si="1"/>
        <v>265</v>
      </c>
      <c r="D59" s="82">
        <f t="shared" si="1"/>
        <v>265</v>
      </c>
      <c r="E59" s="82">
        <f t="shared" si="1"/>
        <v>102.65</v>
      </c>
      <c r="F59" s="81">
        <f>(E59*100)/D59</f>
        <v>38.735849056603776</v>
      </c>
    </row>
    <row r="60" spans="1:6" x14ac:dyDescent="0.2">
      <c r="A60" s="53" t="s">
        <v>95</v>
      </c>
      <c r="B60" s="54" t="s">
        <v>96</v>
      </c>
      <c r="C60" s="83">
        <f t="shared" si="1"/>
        <v>265</v>
      </c>
      <c r="D60" s="83">
        <f t="shared" si="1"/>
        <v>265</v>
      </c>
      <c r="E60" s="83">
        <f t="shared" si="1"/>
        <v>102.65</v>
      </c>
      <c r="F60" s="83">
        <f>(E60*100)/D60</f>
        <v>38.735849056603776</v>
      </c>
    </row>
    <row r="61" spans="1:6" x14ac:dyDescent="0.2">
      <c r="A61" s="55" t="s">
        <v>97</v>
      </c>
      <c r="B61" s="56" t="s">
        <v>98</v>
      </c>
      <c r="C61" s="84">
        <v>265</v>
      </c>
      <c r="D61" s="84">
        <v>265</v>
      </c>
      <c r="E61" s="84">
        <v>102.65</v>
      </c>
      <c r="F61" s="84"/>
    </row>
    <row r="62" spans="1:6" x14ac:dyDescent="0.2">
      <c r="A62" s="49" t="s">
        <v>50</v>
      </c>
      <c r="B62" s="50" t="s">
        <v>51</v>
      </c>
      <c r="C62" s="80">
        <f t="shared" ref="C62:E64" si="2">C63</f>
        <v>265</v>
      </c>
      <c r="D62" s="80">
        <f t="shared" si="2"/>
        <v>265</v>
      </c>
      <c r="E62" s="80">
        <f t="shared" si="2"/>
        <v>102.65</v>
      </c>
      <c r="F62" s="81">
        <f>(E62*100)/D62</f>
        <v>38.735849056603776</v>
      </c>
    </row>
    <row r="63" spans="1:6" x14ac:dyDescent="0.2">
      <c r="A63" s="51" t="s">
        <v>52</v>
      </c>
      <c r="B63" s="52" t="s">
        <v>53</v>
      </c>
      <c r="C63" s="82">
        <f t="shared" si="2"/>
        <v>265</v>
      </c>
      <c r="D63" s="82">
        <f t="shared" si="2"/>
        <v>265</v>
      </c>
      <c r="E63" s="82">
        <f t="shared" si="2"/>
        <v>102.65</v>
      </c>
      <c r="F63" s="81">
        <f>(E63*100)/D63</f>
        <v>38.735849056603776</v>
      </c>
    </row>
    <row r="64" spans="1:6" x14ac:dyDescent="0.2">
      <c r="A64" s="53" t="s">
        <v>54</v>
      </c>
      <c r="B64" s="54" t="s">
        <v>55</v>
      </c>
      <c r="C64" s="83">
        <f t="shared" si="2"/>
        <v>265</v>
      </c>
      <c r="D64" s="83">
        <f t="shared" si="2"/>
        <v>265</v>
      </c>
      <c r="E64" s="83">
        <f t="shared" si="2"/>
        <v>102.65</v>
      </c>
      <c r="F64" s="83">
        <f>(E64*100)/D64</f>
        <v>38.735849056603776</v>
      </c>
    </row>
    <row r="65" spans="1:6" x14ac:dyDescent="0.2">
      <c r="A65" s="55" t="s">
        <v>56</v>
      </c>
      <c r="B65" s="56" t="s">
        <v>57</v>
      </c>
      <c r="C65" s="84">
        <v>265</v>
      </c>
      <c r="D65" s="84">
        <v>265</v>
      </c>
      <c r="E65" s="84">
        <v>102.65</v>
      </c>
      <c r="F65" s="84"/>
    </row>
    <row r="66" spans="1:6" s="57" customFormat="1" x14ac:dyDescent="0.2"/>
    <row r="67" spans="1:6" s="57" customFormat="1" x14ac:dyDescent="0.2"/>
    <row r="68" spans="1:6" s="57" customFormat="1" x14ac:dyDescent="0.2"/>
    <row r="69" spans="1:6" s="57" customFormat="1" x14ac:dyDescent="0.2"/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x14ac:dyDescent="0.2">
      <c r="A1206" s="57"/>
      <c r="B1206" s="57"/>
      <c r="C1206" s="57"/>
    </row>
    <row r="1207" spans="1:3" x14ac:dyDescent="0.2">
      <c r="A1207" s="57"/>
      <c r="B1207" s="57"/>
      <c r="C1207" s="57"/>
    </row>
    <row r="1208" spans="1:3" x14ac:dyDescent="0.2">
      <c r="A1208" s="57"/>
      <c r="B1208" s="57"/>
      <c r="C1208" s="57"/>
    </row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40"/>
      <c r="B1243" s="40"/>
      <c r="C1243" s="40"/>
    </row>
    <row r="1244" spans="1:3" x14ac:dyDescent="0.2">
      <c r="A1244" s="40"/>
      <c r="B1244" s="40"/>
      <c r="C1244" s="40"/>
    </row>
    <row r="1245" spans="1:3" x14ac:dyDescent="0.2">
      <c r="A1245" s="40"/>
      <c r="B1245" s="40"/>
      <c r="C1245" s="40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9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4</vt:i4>
      </vt:variant>
    </vt:vector>
  </HeadingPairs>
  <TitlesOfParts>
    <vt:vector size="11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'Rashodi prema funkcijskoj k 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Ružica Krešić</cp:lastModifiedBy>
  <cp:lastPrinted>2024-07-17T11:50:41Z</cp:lastPrinted>
  <dcterms:created xsi:type="dcterms:W3CDTF">2022-08-12T12:51:27Z</dcterms:created>
  <dcterms:modified xsi:type="dcterms:W3CDTF">2024-07-18T05:49:38Z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