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habuzin\Desktop\"/>
    </mc:Choice>
  </mc:AlternateContent>
  <bookViews>
    <workbookView xWindow="150" yWindow="390" windowWidth="18255" windowHeight="20505" tabRatio="825" activeTab="3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dio'!$A$1:$F$72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3" l="1"/>
  <c r="G12" i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 s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71" i="15"/>
  <c r="E71" i="15"/>
  <c r="D71" i="15"/>
  <c r="C71" i="15"/>
  <c r="F70" i="15"/>
  <c r="E70" i="15"/>
  <c r="D70" i="15"/>
  <c r="C70" i="15"/>
  <c r="F69" i="15"/>
  <c r="E69" i="15"/>
  <c r="D69" i="15"/>
  <c r="C69" i="15"/>
  <c r="F67" i="15"/>
  <c r="E67" i="15"/>
  <c r="D67" i="15"/>
  <c r="C67" i="15"/>
  <c r="F66" i="15"/>
  <c r="E66" i="15"/>
  <c r="D66" i="15"/>
  <c r="C66" i="15"/>
  <c r="F65" i="15"/>
  <c r="E65" i="15"/>
  <c r="D65" i="15"/>
  <c r="C65" i="15"/>
  <c r="F64" i="15"/>
  <c r="E64" i="15"/>
  <c r="D64" i="15"/>
  <c r="C64" i="15"/>
  <c r="F61" i="15"/>
  <c r="E61" i="15"/>
  <c r="D61" i="15"/>
  <c r="C61" i="15"/>
  <c r="F60" i="15"/>
  <c r="E60" i="15"/>
  <c r="D60" i="15"/>
  <c r="C60" i="15"/>
  <c r="F59" i="15"/>
  <c r="E59" i="15"/>
  <c r="D59" i="15"/>
  <c r="C59" i="15"/>
  <c r="F57" i="15"/>
  <c r="E57" i="15"/>
  <c r="D57" i="15"/>
  <c r="C57" i="15"/>
  <c r="F56" i="15"/>
  <c r="E56" i="15"/>
  <c r="D56" i="15"/>
  <c r="C56" i="15"/>
  <c r="F55" i="15"/>
  <c r="E55" i="15"/>
  <c r="D55" i="15"/>
  <c r="C55" i="15"/>
  <c r="F52" i="15"/>
  <c r="E52" i="15"/>
  <c r="D52" i="15"/>
  <c r="C52" i="15"/>
  <c r="F50" i="15"/>
  <c r="E50" i="15"/>
  <c r="D50" i="15"/>
  <c r="C50" i="15"/>
  <c r="F49" i="15"/>
  <c r="E49" i="15"/>
  <c r="D49" i="15"/>
  <c r="C49" i="15"/>
  <c r="F44" i="15"/>
  <c r="E44" i="15"/>
  <c r="D44" i="15"/>
  <c r="C44" i="15"/>
  <c r="F42" i="15"/>
  <c r="E42" i="15"/>
  <c r="D42" i="15"/>
  <c r="C42" i="15"/>
  <c r="F32" i="15"/>
  <c r="E32" i="15"/>
  <c r="D32" i="15"/>
  <c r="C32" i="15"/>
  <c r="F27" i="15"/>
  <c r="E27" i="15"/>
  <c r="D27" i="15"/>
  <c r="C27" i="15"/>
  <c r="F23" i="15"/>
  <c r="E23" i="15"/>
  <c r="D23" i="15"/>
  <c r="C23" i="15"/>
  <c r="F22" i="15"/>
  <c r="E22" i="15"/>
  <c r="D22" i="15"/>
  <c r="C22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F6" i="8"/>
  <c r="E6" i="8"/>
  <c r="D6" i="8"/>
  <c r="C6" i="8"/>
  <c r="G6" i="8" s="1"/>
  <c r="H15" i="5"/>
  <c r="G15" i="5"/>
  <c r="H14" i="5"/>
  <c r="G14" i="5"/>
  <c r="F14" i="5"/>
  <c r="E14" i="5"/>
  <c r="D14" i="5"/>
  <c r="C14" i="5"/>
  <c r="H13" i="5"/>
  <c r="G13" i="5"/>
  <c r="H12" i="5"/>
  <c r="F12" i="5"/>
  <c r="E12" i="5"/>
  <c r="D12" i="5"/>
  <c r="C12" i="5"/>
  <c r="G12" i="5" s="1"/>
  <c r="H11" i="5"/>
  <c r="F11" i="5"/>
  <c r="E11" i="5"/>
  <c r="D11" i="5"/>
  <c r="H10" i="5"/>
  <c r="G10" i="5"/>
  <c r="H9" i="5"/>
  <c r="G9" i="5"/>
  <c r="F9" i="5"/>
  <c r="E9" i="5"/>
  <c r="D9" i="5"/>
  <c r="C9" i="5"/>
  <c r="H8" i="5"/>
  <c r="G8" i="5"/>
  <c r="H7" i="5"/>
  <c r="F7" i="5"/>
  <c r="E7" i="5"/>
  <c r="D7" i="5"/>
  <c r="C7" i="5"/>
  <c r="C6" i="5" s="1"/>
  <c r="G6" i="5" s="1"/>
  <c r="H6" i="5"/>
  <c r="F6" i="5"/>
  <c r="E6" i="5"/>
  <c r="D6" i="5"/>
  <c r="L70" i="3"/>
  <c r="K70" i="3"/>
  <c r="L69" i="3"/>
  <c r="K69" i="3"/>
  <c r="J69" i="3"/>
  <c r="I69" i="3"/>
  <c r="H69" i="3"/>
  <c r="G69" i="3"/>
  <c r="L68" i="3"/>
  <c r="K68" i="3"/>
  <c r="J68" i="3"/>
  <c r="I68" i="3"/>
  <c r="H68" i="3"/>
  <c r="G68" i="3"/>
  <c r="L67" i="3"/>
  <c r="K67" i="3"/>
  <c r="J67" i="3"/>
  <c r="I67" i="3"/>
  <c r="H67" i="3"/>
  <c r="G67" i="3"/>
  <c r="L66" i="3"/>
  <c r="K66" i="3"/>
  <c r="L65" i="3"/>
  <c r="K65" i="3"/>
  <c r="L64" i="3"/>
  <c r="K64" i="3"/>
  <c r="J64" i="3"/>
  <c r="I64" i="3"/>
  <c r="H64" i="3"/>
  <c r="G64" i="3"/>
  <c r="L63" i="3"/>
  <c r="K63" i="3"/>
  <c r="L62" i="3"/>
  <c r="K62" i="3"/>
  <c r="J62" i="3"/>
  <c r="I62" i="3"/>
  <c r="H62" i="3"/>
  <c r="G62" i="3"/>
  <c r="L61" i="3"/>
  <c r="K61" i="3"/>
  <c r="J61" i="3"/>
  <c r="I61" i="3"/>
  <c r="H61" i="3"/>
  <c r="G61" i="3"/>
  <c r="L60" i="3"/>
  <c r="K60" i="3"/>
  <c r="L59" i="3"/>
  <c r="K59" i="3"/>
  <c r="L58" i="3"/>
  <c r="K58" i="3"/>
  <c r="L57" i="3"/>
  <c r="K57" i="3"/>
  <c r="L56" i="3"/>
  <c r="K56" i="3"/>
  <c r="J56" i="3"/>
  <c r="I56" i="3"/>
  <c r="H56" i="3"/>
  <c r="G56" i="3"/>
  <c r="L55" i="3"/>
  <c r="K55" i="3"/>
  <c r="L54" i="3"/>
  <c r="K54" i="3"/>
  <c r="J54" i="3"/>
  <c r="I54" i="3"/>
  <c r="H54" i="3"/>
  <c r="G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L44" i="3"/>
  <c r="K44" i="3"/>
  <c r="J44" i="3"/>
  <c r="I44" i="3"/>
  <c r="H44" i="3"/>
  <c r="G44" i="3"/>
  <c r="L43" i="3"/>
  <c r="K43" i="3"/>
  <c r="L42" i="3"/>
  <c r="K42" i="3"/>
  <c r="L41" i="3"/>
  <c r="K41" i="3"/>
  <c r="L40" i="3"/>
  <c r="K40" i="3"/>
  <c r="L39" i="3"/>
  <c r="K39" i="3"/>
  <c r="J39" i="3"/>
  <c r="I39" i="3"/>
  <c r="H39" i="3"/>
  <c r="G39" i="3"/>
  <c r="L38" i="3"/>
  <c r="K38" i="3"/>
  <c r="L37" i="3"/>
  <c r="K37" i="3"/>
  <c r="L36" i="3"/>
  <c r="K36" i="3"/>
  <c r="L35" i="3"/>
  <c r="J35" i="3"/>
  <c r="I35" i="3"/>
  <c r="H35" i="3"/>
  <c r="G35" i="3"/>
  <c r="G34" i="3" s="1"/>
  <c r="K34" i="3" s="1"/>
  <c r="L34" i="3"/>
  <c r="J34" i="3"/>
  <c r="I34" i="3"/>
  <c r="H34" i="3"/>
  <c r="L33" i="3"/>
  <c r="K33" i="3"/>
  <c r="L32" i="3"/>
  <c r="K32" i="3"/>
  <c r="L31" i="3"/>
  <c r="J31" i="3"/>
  <c r="I31" i="3"/>
  <c r="H31" i="3"/>
  <c r="G31" i="3"/>
  <c r="K31" i="3" s="1"/>
  <c r="L30" i="3"/>
  <c r="K30" i="3"/>
  <c r="L29" i="3"/>
  <c r="K29" i="3"/>
  <c r="J29" i="3"/>
  <c r="I29" i="3"/>
  <c r="H29" i="3"/>
  <c r="G29" i="3"/>
  <c r="L28" i="3"/>
  <c r="K28" i="3"/>
  <c r="L27" i="3"/>
  <c r="K27" i="3"/>
  <c r="L26" i="3"/>
  <c r="K26" i="3"/>
  <c r="J26" i="3"/>
  <c r="I26" i="3"/>
  <c r="H26" i="3"/>
  <c r="G26" i="3"/>
  <c r="L25" i="3"/>
  <c r="J25" i="3"/>
  <c r="I25" i="3"/>
  <c r="H25" i="3"/>
  <c r="L24" i="3"/>
  <c r="J24" i="3"/>
  <c r="I24" i="3"/>
  <c r="H24" i="3"/>
  <c r="L23" i="3"/>
  <c r="J23" i="3"/>
  <c r="I23" i="3"/>
  <c r="H23" i="3"/>
  <c r="L18" i="3"/>
  <c r="K18" i="3"/>
  <c r="L17" i="3"/>
  <c r="K17" i="3"/>
  <c r="L16" i="3"/>
  <c r="J16" i="3"/>
  <c r="I16" i="3"/>
  <c r="H16" i="3"/>
  <c r="G16" i="3"/>
  <c r="G15" i="3" s="1"/>
  <c r="L15" i="3"/>
  <c r="J15" i="3"/>
  <c r="I15" i="3"/>
  <c r="H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J11" i="3"/>
  <c r="I11" i="3"/>
  <c r="H11" i="3"/>
  <c r="L10" i="3"/>
  <c r="J10" i="3"/>
  <c r="I10" i="3"/>
  <c r="H10" i="3"/>
  <c r="C11" i="5" l="1"/>
  <c r="G11" i="5" s="1"/>
  <c r="G7" i="5"/>
  <c r="K16" i="3"/>
  <c r="K15" i="3"/>
  <c r="G11" i="3"/>
  <c r="K35" i="3"/>
  <c r="G25" i="3"/>
  <c r="G24" i="3" s="1"/>
  <c r="G23" i="3"/>
  <c r="K23" i="3" s="1"/>
  <c r="K24" i="3"/>
  <c r="K25" i="3"/>
  <c r="G10" i="3" l="1"/>
  <c r="K10" i="3" s="1"/>
  <c r="K11" i="3"/>
</calcChain>
</file>

<file path=xl/sharedStrings.xml><?xml version="1.0" encoding="utf-8"?>
<sst xmlns="http://schemas.openxmlformats.org/spreadsheetml/2006/main" count="368" uniqueCount="176">
  <si>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</si>
  <si>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</si>
  <si>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</si>
  <si>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</si>
  <si>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</si>
  <si>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</si>
  <si>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</si>
  <si>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</si>
  <si>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</si>
  <si>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</si>
  <si>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</si>
  <si>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</si>
  <si>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</si>
  <si>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</si>
  <si>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</si>
  <si>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</si>
  <si>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</si>
  <si>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</si>
  <si>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</si>
  <si>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</si>
  <si>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</si>
  <si>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</si>
  <si>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</si>
  <si>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</si>
  <si>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</si>
  <si>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</si>
  <si>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</si>
  <si>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</si>
  <si>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</si>
  <si>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</si>
  <si>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</si>
  <si>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</si>
  <si>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</si>
  <si>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</si>
  <si>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</si>
  <si>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</si>
  <si>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</si>
  <si>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</si>
  <si>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</si>
  <si>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</si>
  <si>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</si>
  <si>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2024. GODINE</t>
  </si>
  <si>
    <t xml:space="preserve">OSTVARENJE/IZVRŠENJE 
1.-6.2023. </t>
  </si>
  <si>
    <t>IZVORNI PLAN ILI REBALANS 2024.*</t>
  </si>
  <si>
    <t>TEKUĆI PLAN 2024.*</t>
  </si>
  <si>
    <t xml:space="preserve">OSTVARENJE/IZVRŠENJE 
1.-6.2024. </t>
  </si>
  <si>
    <t xml:space="preserve">OSTVARENJE/ IZVRŠENJE 
1.-6.2023. </t>
  </si>
  <si>
    <t xml:space="preserve">OSTVARENJE/ IZVRŠENJE 
1.-6.2024. </t>
  </si>
  <si>
    <t xml:space="preserve"> IZVRŠENJE 
1.-6.2023. </t>
  </si>
  <si>
    <t xml:space="preserve"> IZVRŠENJE 
1.-6.2024.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</si>
  <si>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</si>
  <si>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</si>
  <si>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</si>
  <si>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</si>
  <si>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</si>
  <si>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</si>
  <si>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</si>
  <si>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</si>
  <si>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</si>
  <si>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</si>
  <si>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</si>
  <si>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</si>
  <si>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</si>
  <si>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</si>
  <si>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</si>
  <si>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</si>
  <si>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</si>
  <si>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</si>
  <si>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</si>
  <si>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</si>
  <si>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</si>
  <si>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</si>
  <si>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</si>
  <si>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</si>
  <si>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</si>
  <si>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</si>
  <si>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</si>
  <si>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</si>
  <si>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</si>
  <si>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</si>
  <si>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</si>
  <si>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</si>
  <si>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</si>
  <si>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</si>
  <si>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</si>
  <si>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</si>
  <si>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</si>
  <si>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</si>
  <si>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</si>
  <si>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</si>
  <si>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</si>
  <si>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</si>
  <si>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</si>
  <si>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</si>
  <si>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</si>
  <si>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</si>
  <si>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</si>
  <si>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</si>
  <si>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</si>
  <si>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</si>
  <si>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</si>
  <si>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</si>
  <si>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</si>
  <si>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</si>
  <si>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</si>
  <si>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</si>
  <si>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</si>
  <si>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</si>
  <si>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</si>
  <si>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</si>
  <si>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</si>
  <si>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</si>
  <si>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</si>
  <si>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</si>
  <si>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</si>
  <si>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</si>
  <si>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</si>
  <si>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</si>
  <si>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</si>
  <si>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</si>
  <si>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</si>
  <si>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</si>
  <si>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</si>
  <si>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</si>
  <si>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</si>
  <si>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</si>
  <si>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</si>
  <si>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</si>
  <si>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</si>
  <si>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</si>
  <si>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</si>
  <si>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</si>
  <si>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</si>
  <si>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</si>
  <si>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</si>
  <si>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</si>
  <si>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</si>
  <si>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</si>
  <si>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</si>
  <si>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</si>
  <si>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</si>
  <si>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</si>
  <si>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</si>
  <si>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</si>
  <si>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</si>
  <si>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</si>
  <si>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</si>
  <si>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</si>
  <si>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</si>
  <si>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</si>
  <si>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</si>
  <si>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</si>
  <si>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</si>
  <si>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</si>
  <si>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</si>
  <si>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</si>
  <si>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</si>
  <si>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</si>
  <si>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</si>
  <si>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</si>
  <si>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</si>
  <si>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</si>
  <si>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</si>
  <si>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</si>
  <si>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 i uprave</t>
  </si>
  <si>
    <t>75 Županijska državna odvjetništva</t>
  </si>
  <si>
    <t>3695 VARAŽDIN ŽUPANIJSKO DRŽAVNO ODVJETNIŠTVO</t>
  </si>
  <si>
    <t>2812 Djelovanje državnih odvjetništava</t>
  </si>
  <si>
    <t>11</t>
  </si>
  <si>
    <t>A640000</t>
  </si>
  <si>
    <t>Progon počinitelja kaznenih i kažnjivih djela i zaštita imovine RH pred županijskim sudovima i upravnim tijelima</t>
  </si>
  <si>
    <t>TEKUĆI PLAN  2024.*</t>
  </si>
  <si>
    <t>IZVRŠENJE 1.-6.2024.*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</si>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</sst>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opLeftCell="A2" workbookViewId="0">
      <selection activeCell="G13" sqref="G13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6" t="s">
        <v>41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5" t="s">
        <v>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5" t="s">
        <v>24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9" t="s">
        <v>8</v>
      </c>
      <c r="C10" s="101"/>
      <c r="D10" s="101"/>
      <c r="E10" s="101"/>
      <c r="F10" s="97"/>
      <c r="G10" s="85">
        <v>661866.91</v>
      </c>
      <c r="H10" s="86">
        <v>1481493</v>
      </c>
      <c r="I10" s="86">
        <v>1481493</v>
      </c>
      <c r="J10" s="86">
        <v>833303.42</v>
      </c>
      <c r="K10" s="86"/>
      <c r="L10" s="86"/>
    </row>
    <row r="11" spans="2:13" x14ac:dyDescent="0.25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7" t="s">
        <v>0</v>
      </c>
      <c r="C12" s="99"/>
      <c r="D12" s="99"/>
      <c r="E12" s="99"/>
      <c r="F12" s="108"/>
      <c r="G12" s="87">
        <f>G10+G11</f>
        <v>661866.91</v>
      </c>
      <c r="H12" s="87">
        <f t="shared" ref="H12:J12" si="0">H10+H11</f>
        <v>1481493</v>
      </c>
      <c r="I12" s="87">
        <f t="shared" si="0"/>
        <v>1481493</v>
      </c>
      <c r="J12" s="87">
        <f t="shared" si="0"/>
        <v>833303.42</v>
      </c>
      <c r="K12" s="88">
        <f>J12/G12*100</f>
        <v>125.90196116618067</v>
      </c>
      <c r="L12" s="88">
        <f>J12/I12*100</f>
        <v>56.247543525349101</v>
      </c>
    </row>
    <row r="13" spans="2:13" x14ac:dyDescent="0.25">
      <c r="B13" s="100" t="s">
        <v>9</v>
      </c>
      <c r="C13" s="101"/>
      <c r="D13" s="101"/>
      <c r="E13" s="101"/>
      <c r="F13" s="101"/>
      <c r="G13" s="89">
        <v>658687.76</v>
      </c>
      <c r="H13" s="86">
        <v>1472893</v>
      </c>
      <c r="I13" s="86">
        <v>1472893</v>
      </c>
      <c r="J13" s="86">
        <v>829275.91</v>
      </c>
      <c r="K13" s="86"/>
      <c r="L13" s="86"/>
    </row>
    <row r="14" spans="2:13" x14ac:dyDescent="0.25">
      <c r="B14" s="96" t="s">
        <v>10</v>
      </c>
      <c r="C14" s="97"/>
      <c r="D14" s="97"/>
      <c r="E14" s="97"/>
      <c r="F14" s="97"/>
      <c r="G14" s="85">
        <v>3179.15</v>
      </c>
      <c r="H14" s="86">
        <v>8600</v>
      </c>
      <c r="I14" s="86">
        <v>8600</v>
      </c>
      <c r="J14" s="86">
        <v>4027.51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661866.91</v>
      </c>
      <c r="H15" s="87">
        <f t="shared" ref="H15:J15" si="1">H13+H14</f>
        <v>1481493</v>
      </c>
      <c r="I15" s="87">
        <f t="shared" si="1"/>
        <v>1481493</v>
      </c>
      <c r="J15" s="87">
        <f t="shared" si="1"/>
        <v>833303.42</v>
      </c>
      <c r="K15" s="88">
        <f>J15/G15*100</f>
        <v>125.90196116618067</v>
      </c>
      <c r="L15" s="88">
        <f>J15/I15*100</f>
        <v>56.247543525349101</v>
      </c>
    </row>
    <row r="16" spans="2:13" x14ac:dyDescent="0.25">
      <c r="B16" s="98" t="s">
        <v>2</v>
      </c>
      <c r="C16" s="99"/>
      <c r="D16" s="99"/>
      <c r="E16" s="99"/>
      <c r="F16" s="99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0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9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9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9" t="s">
        <v>5</v>
      </c>
      <c r="C24" s="101"/>
      <c r="D24" s="101"/>
      <c r="E24" s="101"/>
      <c r="F24" s="101"/>
      <c r="G24" s="89">
        <v>0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9" t="s">
        <v>27</v>
      </c>
      <c r="C25" s="101"/>
      <c r="D25" s="101"/>
      <c r="E25" s="101"/>
      <c r="F25" s="101"/>
      <c r="G25" s="89">
        <v>0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2" t="s">
        <v>29</v>
      </c>
      <c r="C26" s="103"/>
      <c r="D26" s="103"/>
      <c r="E26" s="103"/>
      <c r="F26" s="104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0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5" t="s">
        <v>30</v>
      </c>
      <c r="C27" s="95"/>
      <c r="D27" s="95"/>
      <c r="E27" s="95"/>
      <c r="F27" s="95"/>
      <c r="G27" s="94">
        <f>G16+G26</f>
        <v>0</v>
      </c>
      <c r="H27" s="94">
        <f t="shared" ref="H27:J27" si="5">H16+H26</f>
        <v>0</v>
      </c>
      <c r="I27" s="94">
        <f t="shared" si="5"/>
        <v>0</v>
      </c>
      <c r="J27" s="94">
        <f t="shared" si="5"/>
        <v>0</v>
      </c>
      <c r="K27" s="93" t="e">
        <f>J27/G27*100</f>
        <v>#DIV/0!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1"/>
  <sheetViews>
    <sheetView topLeftCell="C1" zoomScale="90" zoomScaleNormal="90" workbookViewId="0">
      <selection activeCell="J17" sqref="J17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5" t="s">
        <v>26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5" t="s">
        <v>15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661866.91</v>
      </c>
      <c r="H10" s="65">
        <f>H11</f>
        <v>1481493</v>
      </c>
      <c r="I10" s="65">
        <f>I11</f>
        <v>1481493</v>
      </c>
      <c r="J10" s="65">
        <f>J11</f>
        <v>833303.42</v>
      </c>
      <c r="K10" s="69">
        <f t="shared" ref="K10:K18" si="0">(J10*100)/G10</f>
        <v>125.90196116618067</v>
      </c>
      <c r="L10" s="69">
        <f t="shared" ref="L10:L18" si="1">(J10*100)/I10</f>
        <v>56.247543525349087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</f>
        <v>661866.91</v>
      </c>
      <c r="H11" s="65">
        <f>H12+H15</f>
        <v>1481493</v>
      </c>
      <c r="I11" s="65">
        <f>I12+I15</f>
        <v>1481493</v>
      </c>
      <c r="J11" s="65">
        <f>J12+J15</f>
        <v>833303.42</v>
      </c>
      <c r="K11" s="65">
        <f t="shared" si="0"/>
        <v>125.90196116618067</v>
      </c>
      <c r="L11" s="65">
        <f t="shared" si="1"/>
        <v>56.247543525349087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450</v>
      </c>
      <c r="I12" s="65">
        <f t="shared" si="2"/>
        <v>450</v>
      </c>
      <c r="J12" s="65">
        <f t="shared" si="2"/>
        <v>0</v>
      </c>
      <c r="K12" s="65" t="e">
        <f t="shared" si="0"/>
        <v>#DIV/0!</v>
      </c>
      <c r="L12" s="65">
        <f t="shared" si="1"/>
        <v>0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450</v>
      </c>
      <c r="I13" s="65">
        <f t="shared" si="2"/>
        <v>450</v>
      </c>
      <c r="J13" s="65">
        <f t="shared" si="2"/>
        <v>0</v>
      </c>
      <c r="K13" s="65" t="e">
        <f t="shared" si="0"/>
        <v>#DIV/0!</v>
      </c>
      <c r="L13" s="65">
        <f t="shared" si="1"/>
        <v>0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450</v>
      </c>
      <c r="I14" s="66">
        <v>450</v>
      </c>
      <c r="J14" s="66">
        <v>0</v>
      </c>
      <c r="K14" s="66" t="e">
        <f t="shared" si="0"/>
        <v>#DIV/0!</v>
      </c>
      <c r="L14" s="66">
        <f t="shared" si="1"/>
        <v>0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>G16</f>
        <v>661866.91</v>
      </c>
      <c r="H15" s="65">
        <f>H16</f>
        <v>1481043</v>
      </c>
      <c r="I15" s="65">
        <f>I16</f>
        <v>1481043</v>
      </c>
      <c r="J15" s="65">
        <f>J16</f>
        <v>833303.42</v>
      </c>
      <c r="K15" s="65">
        <f t="shared" si="0"/>
        <v>125.90196116618067</v>
      </c>
      <c r="L15" s="65">
        <f t="shared" si="1"/>
        <v>56.264633774981547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>G17+G18</f>
        <v>661866.91</v>
      </c>
      <c r="H16" s="65">
        <f>H17+H18</f>
        <v>1481043</v>
      </c>
      <c r="I16" s="65">
        <f>I17+I18</f>
        <v>1481043</v>
      </c>
      <c r="J16" s="65">
        <f>J17+J18</f>
        <v>833303.42</v>
      </c>
      <c r="K16" s="65">
        <f t="shared" si="0"/>
        <v>125.90196116618067</v>
      </c>
      <c r="L16" s="65">
        <f t="shared" si="1"/>
        <v>56.264633774981547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f>661866.91-G18</f>
        <v>658687.76</v>
      </c>
      <c r="H17" s="66">
        <v>1472443</v>
      </c>
      <c r="I17" s="66">
        <v>1472443</v>
      </c>
      <c r="J17" s="66">
        <v>829275.91</v>
      </c>
      <c r="K17" s="66">
        <f t="shared" si="0"/>
        <v>125.89818125662454</v>
      </c>
      <c r="L17" s="66">
        <f t="shared" si="1"/>
        <v>56.319729184763013</v>
      </c>
    </row>
    <row r="18" spans="2:12" x14ac:dyDescent="0.25">
      <c r="B18" s="66"/>
      <c r="C18" s="66"/>
      <c r="D18" s="66"/>
      <c r="E18" s="66" t="s">
        <v>64</v>
      </c>
      <c r="F18" s="66" t="s">
        <v>65</v>
      </c>
      <c r="G18" s="66">
        <v>3179.15</v>
      </c>
      <c r="H18" s="66">
        <v>8600</v>
      </c>
      <c r="I18" s="66">
        <v>8600</v>
      </c>
      <c r="J18" s="66">
        <v>4027.51</v>
      </c>
      <c r="K18" s="66">
        <f t="shared" si="0"/>
        <v>126.68512023654121</v>
      </c>
      <c r="L18" s="66">
        <f t="shared" si="1"/>
        <v>46.831511627906977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7" t="s">
        <v>3</v>
      </c>
      <c r="C21" s="118"/>
      <c r="D21" s="118"/>
      <c r="E21" s="118"/>
      <c r="F21" s="119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25">
      <c r="B22" s="120">
        <v>1</v>
      </c>
      <c r="C22" s="121"/>
      <c r="D22" s="121"/>
      <c r="E22" s="121"/>
      <c r="F22" s="122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5"/>
      <c r="C23" s="66"/>
      <c r="D23" s="67"/>
      <c r="E23" s="68"/>
      <c r="F23" s="8" t="s">
        <v>21</v>
      </c>
      <c r="G23" s="65">
        <f>G24+G67</f>
        <v>661866.91</v>
      </c>
      <c r="H23" s="65">
        <f>H24+H67</f>
        <v>1481493</v>
      </c>
      <c r="I23" s="65">
        <f>I24+I67</f>
        <v>1481493</v>
      </c>
      <c r="J23" s="65">
        <f>J24+J67</f>
        <v>833303.42</v>
      </c>
      <c r="K23" s="70">
        <f t="shared" ref="K23:K70" si="3">(J23*100)/G23</f>
        <v>125.90196116618067</v>
      </c>
      <c r="L23" s="70">
        <f t="shared" ref="L23:L70" si="4">(J23*100)/I23</f>
        <v>56.247543525349087</v>
      </c>
    </row>
    <row r="24" spans="2:12" x14ac:dyDescent="0.25">
      <c r="B24" s="65" t="s">
        <v>66</v>
      </c>
      <c r="C24" s="65"/>
      <c r="D24" s="65"/>
      <c r="E24" s="65"/>
      <c r="F24" s="65" t="s">
        <v>67</v>
      </c>
      <c r="G24" s="65">
        <f>G25+G34+G61</f>
        <v>658687.76</v>
      </c>
      <c r="H24" s="65">
        <f>H25+H34+H61</f>
        <v>1472893</v>
      </c>
      <c r="I24" s="65">
        <f>I25+I34+I61</f>
        <v>1472893</v>
      </c>
      <c r="J24" s="65">
        <f>J25+J34+J61</f>
        <v>829275.91</v>
      </c>
      <c r="K24" s="65">
        <f t="shared" si="3"/>
        <v>125.89818125662454</v>
      </c>
      <c r="L24" s="65">
        <f t="shared" si="4"/>
        <v>56.302522314927153</v>
      </c>
    </row>
    <row r="25" spans="2:12" x14ac:dyDescent="0.25">
      <c r="B25" s="65"/>
      <c r="C25" s="65" t="s">
        <v>68</v>
      </c>
      <c r="D25" s="65"/>
      <c r="E25" s="65"/>
      <c r="F25" s="65" t="s">
        <v>69</v>
      </c>
      <c r="G25" s="65">
        <f>G26+G29+G31</f>
        <v>525176.66</v>
      </c>
      <c r="H25" s="65">
        <f>H26+H29+H31</f>
        <v>1218000</v>
      </c>
      <c r="I25" s="65">
        <f>I26+I29+I31</f>
        <v>1218000</v>
      </c>
      <c r="J25" s="65">
        <f>J26+J29+J31</f>
        <v>701127.97000000009</v>
      </c>
      <c r="K25" s="65">
        <f t="shared" si="3"/>
        <v>133.50326155012297</v>
      </c>
      <c r="L25" s="65">
        <f t="shared" si="4"/>
        <v>57.563872742200331</v>
      </c>
    </row>
    <row r="26" spans="2:12" x14ac:dyDescent="0.25">
      <c r="B26" s="65"/>
      <c r="C26" s="65"/>
      <c r="D26" s="65" t="s">
        <v>70</v>
      </c>
      <c r="E26" s="65"/>
      <c r="F26" s="65" t="s">
        <v>71</v>
      </c>
      <c r="G26" s="65">
        <f>G27+G28</f>
        <v>422048.24</v>
      </c>
      <c r="H26" s="65">
        <f>H27+H28</f>
        <v>979152</v>
      </c>
      <c r="I26" s="65">
        <f>I27+I28</f>
        <v>979152</v>
      </c>
      <c r="J26" s="65">
        <f>J27+J28</f>
        <v>585279.39</v>
      </c>
      <c r="K26" s="65">
        <f t="shared" si="3"/>
        <v>138.67594614302857</v>
      </c>
      <c r="L26" s="65">
        <f t="shared" si="4"/>
        <v>59.774109637727342</v>
      </c>
    </row>
    <row r="27" spans="2:12" x14ac:dyDescent="0.25">
      <c r="B27" s="66"/>
      <c r="C27" s="66"/>
      <c r="D27" s="66"/>
      <c r="E27" s="66" t="s">
        <v>72</v>
      </c>
      <c r="F27" s="66" t="s">
        <v>73</v>
      </c>
      <c r="G27" s="66">
        <v>418534.31</v>
      </c>
      <c r="H27" s="66">
        <v>974552</v>
      </c>
      <c r="I27" s="66">
        <v>974552</v>
      </c>
      <c r="J27" s="66">
        <v>583003.39</v>
      </c>
      <c r="K27" s="66">
        <f t="shared" si="3"/>
        <v>139.29643904223767</v>
      </c>
      <c r="L27" s="66">
        <f t="shared" si="4"/>
        <v>59.822707254205007</v>
      </c>
    </row>
    <row r="28" spans="2:12" x14ac:dyDescent="0.25">
      <c r="B28" s="66"/>
      <c r="C28" s="66"/>
      <c r="D28" s="66"/>
      <c r="E28" s="66" t="s">
        <v>74</v>
      </c>
      <c r="F28" s="66" t="s">
        <v>75</v>
      </c>
      <c r="G28" s="66">
        <v>3513.93</v>
      </c>
      <c r="H28" s="66">
        <v>4600</v>
      </c>
      <c r="I28" s="66">
        <v>4600</v>
      </c>
      <c r="J28" s="66">
        <v>2276</v>
      </c>
      <c r="K28" s="66">
        <f t="shared" si="3"/>
        <v>64.770783709407993</v>
      </c>
      <c r="L28" s="66">
        <f t="shared" si="4"/>
        <v>49.478260869565219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</f>
        <v>11650.52</v>
      </c>
      <c r="H29" s="65">
        <f>H30</f>
        <v>29000</v>
      </c>
      <c r="I29" s="65">
        <f>I30</f>
        <v>29000</v>
      </c>
      <c r="J29" s="65">
        <f>J30</f>
        <v>19277.43</v>
      </c>
      <c r="K29" s="65">
        <f t="shared" si="3"/>
        <v>165.46411662312067</v>
      </c>
      <c r="L29" s="65">
        <f t="shared" si="4"/>
        <v>66.473896551724138</v>
      </c>
    </row>
    <row r="30" spans="2:12" x14ac:dyDescent="0.25">
      <c r="B30" s="66"/>
      <c r="C30" s="66"/>
      <c r="D30" s="66"/>
      <c r="E30" s="66" t="s">
        <v>78</v>
      </c>
      <c r="F30" s="66" t="s">
        <v>77</v>
      </c>
      <c r="G30" s="66">
        <v>11650.52</v>
      </c>
      <c r="H30" s="66">
        <v>29000</v>
      </c>
      <c r="I30" s="66">
        <v>29000</v>
      </c>
      <c r="J30" s="66">
        <v>19277.43</v>
      </c>
      <c r="K30" s="66">
        <f t="shared" si="3"/>
        <v>165.46411662312067</v>
      </c>
      <c r="L30" s="66">
        <f t="shared" si="4"/>
        <v>66.473896551724138</v>
      </c>
    </row>
    <row r="31" spans="2:12" x14ac:dyDescent="0.25">
      <c r="B31" s="65"/>
      <c r="C31" s="65"/>
      <c r="D31" s="65" t="s">
        <v>79</v>
      </c>
      <c r="E31" s="65"/>
      <c r="F31" s="65" t="s">
        <v>80</v>
      </c>
      <c r="G31" s="65">
        <f>G32+G33</f>
        <v>91477.900000000009</v>
      </c>
      <c r="H31" s="65">
        <f>H32+H33</f>
        <v>209848</v>
      </c>
      <c r="I31" s="65">
        <f>I32+I33</f>
        <v>209848</v>
      </c>
      <c r="J31" s="65">
        <f>J32+J33</f>
        <v>96571.15</v>
      </c>
      <c r="K31" s="65">
        <f t="shared" si="3"/>
        <v>105.56773821873917</v>
      </c>
      <c r="L31" s="65">
        <f t="shared" si="4"/>
        <v>46.019571308756817</v>
      </c>
    </row>
    <row r="32" spans="2:12" x14ac:dyDescent="0.25">
      <c r="B32" s="66"/>
      <c r="C32" s="66"/>
      <c r="D32" s="66"/>
      <c r="E32" s="66" t="s">
        <v>81</v>
      </c>
      <c r="F32" s="66" t="s">
        <v>82</v>
      </c>
      <c r="G32" s="66">
        <v>21839.99</v>
      </c>
      <c r="H32" s="66">
        <v>22410</v>
      </c>
      <c r="I32" s="66">
        <v>22410</v>
      </c>
      <c r="J32" s="66">
        <v>0</v>
      </c>
      <c r="K32" s="66">
        <f t="shared" si="3"/>
        <v>0</v>
      </c>
      <c r="L32" s="66">
        <f t="shared" si="4"/>
        <v>0</v>
      </c>
    </row>
    <row r="33" spans="2:12" x14ac:dyDescent="0.25">
      <c r="B33" s="66"/>
      <c r="C33" s="66"/>
      <c r="D33" s="66"/>
      <c r="E33" s="66" t="s">
        <v>83</v>
      </c>
      <c r="F33" s="66" t="s">
        <v>84</v>
      </c>
      <c r="G33" s="66">
        <v>69637.91</v>
      </c>
      <c r="H33" s="66">
        <v>187438</v>
      </c>
      <c r="I33" s="66">
        <v>187438</v>
      </c>
      <c r="J33" s="66">
        <v>96571.15</v>
      </c>
      <c r="K33" s="66">
        <f t="shared" si="3"/>
        <v>138.67611764913678</v>
      </c>
      <c r="L33" s="66">
        <f t="shared" si="4"/>
        <v>51.521649825542312</v>
      </c>
    </row>
    <row r="34" spans="2:12" x14ac:dyDescent="0.25">
      <c r="B34" s="65"/>
      <c r="C34" s="65" t="s">
        <v>85</v>
      </c>
      <c r="D34" s="65"/>
      <c r="E34" s="65"/>
      <c r="F34" s="65" t="s">
        <v>86</v>
      </c>
      <c r="G34" s="65">
        <f>G35+G39+G44+G54+G56</f>
        <v>122724.47</v>
      </c>
      <c r="H34" s="65">
        <f>H35+H39+H44+H54+H56</f>
        <v>243450</v>
      </c>
      <c r="I34" s="65">
        <f>I35+I39+I44+I54+I56</f>
        <v>243450</v>
      </c>
      <c r="J34" s="65">
        <f>J35+J39+J44+J54+J56</f>
        <v>126939.74</v>
      </c>
      <c r="K34" s="65">
        <f t="shared" si="3"/>
        <v>103.4347428837949</v>
      </c>
      <c r="L34" s="65">
        <f t="shared" si="4"/>
        <v>52.142016841240498</v>
      </c>
    </row>
    <row r="35" spans="2:12" x14ac:dyDescent="0.25">
      <c r="B35" s="65"/>
      <c r="C35" s="65"/>
      <c r="D35" s="65" t="s">
        <v>87</v>
      </c>
      <c r="E35" s="65"/>
      <c r="F35" s="65" t="s">
        <v>88</v>
      </c>
      <c r="G35" s="65">
        <f>G36+G37+G38</f>
        <v>19557.29</v>
      </c>
      <c r="H35" s="65">
        <f>H36+H37+H38</f>
        <v>47400</v>
      </c>
      <c r="I35" s="65">
        <f>I36+I37+I38</f>
        <v>47400</v>
      </c>
      <c r="J35" s="65">
        <f>J36+J37+J38</f>
        <v>21301.87</v>
      </c>
      <c r="K35" s="65">
        <f t="shared" si="3"/>
        <v>108.92035655246713</v>
      </c>
      <c r="L35" s="65">
        <f t="shared" si="4"/>
        <v>44.94065400843882</v>
      </c>
    </row>
    <row r="36" spans="2:12" x14ac:dyDescent="0.25">
      <c r="B36" s="66"/>
      <c r="C36" s="66"/>
      <c r="D36" s="66"/>
      <c r="E36" s="66" t="s">
        <v>89</v>
      </c>
      <c r="F36" s="66" t="s">
        <v>90</v>
      </c>
      <c r="G36" s="66">
        <v>2660</v>
      </c>
      <c r="H36" s="66">
        <v>5250</v>
      </c>
      <c r="I36" s="66">
        <v>5250</v>
      </c>
      <c r="J36" s="66">
        <v>2090</v>
      </c>
      <c r="K36" s="66">
        <f t="shared" si="3"/>
        <v>78.571428571428569</v>
      </c>
      <c r="L36" s="66">
        <f t="shared" si="4"/>
        <v>39.80952380952381</v>
      </c>
    </row>
    <row r="37" spans="2:12" x14ac:dyDescent="0.25">
      <c r="B37" s="66"/>
      <c r="C37" s="66"/>
      <c r="D37" s="66"/>
      <c r="E37" s="66" t="s">
        <v>91</v>
      </c>
      <c r="F37" s="66" t="s">
        <v>92</v>
      </c>
      <c r="G37" s="66">
        <v>16897.29</v>
      </c>
      <c r="H37" s="66">
        <v>41200</v>
      </c>
      <c r="I37" s="66">
        <v>41200</v>
      </c>
      <c r="J37" s="66">
        <v>18828.12</v>
      </c>
      <c r="K37" s="66">
        <f t="shared" si="3"/>
        <v>111.42686194058336</v>
      </c>
      <c r="L37" s="66">
        <f t="shared" si="4"/>
        <v>45.699320388349513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0</v>
      </c>
      <c r="H38" s="66">
        <v>950</v>
      </c>
      <c r="I38" s="66">
        <v>950</v>
      </c>
      <c r="J38" s="66">
        <v>383.75</v>
      </c>
      <c r="K38" s="66" t="e">
        <f t="shared" si="3"/>
        <v>#DIV/0!</v>
      </c>
      <c r="L38" s="66">
        <f t="shared" si="4"/>
        <v>40.39473684210526</v>
      </c>
    </row>
    <row r="39" spans="2:12" x14ac:dyDescent="0.25">
      <c r="B39" s="65"/>
      <c r="C39" s="65"/>
      <c r="D39" s="65" t="s">
        <v>95</v>
      </c>
      <c r="E39" s="65"/>
      <c r="F39" s="65" t="s">
        <v>96</v>
      </c>
      <c r="G39" s="65">
        <f>G40+G41+G42+G43</f>
        <v>8414.5700000000015</v>
      </c>
      <c r="H39" s="65">
        <f>H40+H41+H42+H43</f>
        <v>23690</v>
      </c>
      <c r="I39" s="65">
        <f>I40+I41+I42+I43</f>
        <v>23690</v>
      </c>
      <c r="J39" s="65">
        <f>J40+J41+J42+J43</f>
        <v>6699.6200000000008</v>
      </c>
      <c r="K39" s="65">
        <f t="shared" si="3"/>
        <v>79.619279416535832</v>
      </c>
      <c r="L39" s="65">
        <f t="shared" si="4"/>
        <v>28.28037146475306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6383.13</v>
      </c>
      <c r="H40" s="66">
        <v>15200</v>
      </c>
      <c r="I40" s="66">
        <v>15200</v>
      </c>
      <c r="J40" s="66">
        <v>5968.64</v>
      </c>
      <c r="K40" s="66">
        <f t="shared" si="3"/>
        <v>93.506477229822991</v>
      </c>
      <c r="L40" s="66">
        <f t="shared" si="4"/>
        <v>39.26736842105263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1837.66</v>
      </c>
      <c r="H41" s="66">
        <v>6960</v>
      </c>
      <c r="I41" s="66">
        <v>6960</v>
      </c>
      <c r="J41" s="66">
        <v>730.98</v>
      </c>
      <c r="K41" s="66">
        <f t="shared" si="3"/>
        <v>39.777760848035001</v>
      </c>
      <c r="L41" s="66">
        <f t="shared" si="4"/>
        <v>10.502586206896552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193.78</v>
      </c>
      <c r="H42" s="66">
        <v>1450</v>
      </c>
      <c r="I42" s="66">
        <v>1450</v>
      </c>
      <c r="J42" s="66">
        <v>0</v>
      </c>
      <c r="K42" s="66">
        <f t="shared" si="3"/>
        <v>0</v>
      </c>
      <c r="L42" s="66">
        <f t="shared" si="4"/>
        <v>0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0</v>
      </c>
      <c r="H43" s="66">
        <v>80</v>
      </c>
      <c r="I43" s="66">
        <v>80</v>
      </c>
      <c r="J43" s="66">
        <v>0</v>
      </c>
      <c r="K43" s="66" t="e">
        <f t="shared" si="3"/>
        <v>#DIV/0!</v>
      </c>
      <c r="L43" s="66">
        <f t="shared" si="4"/>
        <v>0</v>
      </c>
    </row>
    <row r="44" spans="2:12" x14ac:dyDescent="0.25">
      <c r="B44" s="65"/>
      <c r="C44" s="65"/>
      <c r="D44" s="65" t="s">
        <v>105</v>
      </c>
      <c r="E44" s="65"/>
      <c r="F44" s="65" t="s">
        <v>106</v>
      </c>
      <c r="G44" s="65">
        <f>G45+G46+G47+G48+G49+G50+G51+G52+G53</f>
        <v>92512.89</v>
      </c>
      <c r="H44" s="65">
        <f>H45+H46+H47+H48+H49+H50+H51+H52+H53</f>
        <v>166930</v>
      </c>
      <c r="I44" s="65">
        <f>I45+I46+I47+I48+I49+I50+I51+I52+I53</f>
        <v>166930</v>
      </c>
      <c r="J44" s="65">
        <f>J45+J46+J47+J48+J49+J50+J51+J52+J53</f>
        <v>96743.11</v>
      </c>
      <c r="K44" s="65">
        <f t="shared" si="3"/>
        <v>104.5725736164982</v>
      </c>
      <c r="L44" s="65">
        <f t="shared" si="4"/>
        <v>57.954298208830046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3809.58</v>
      </c>
      <c r="H45" s="66">
        <v>9954</v>
      </c>
      <c r="I45" s="66">
        <v>9954</v>
      </c>
      <c r="J45" s="66">
        <v>3915.64</v>
      </c>
      <c r="K45" s="66">
        <f t="shared" si="3"/>
        <v>102.78403393549945</v>
      </c>
      <c r="L45" s="66">
        <f t="shared" si="4"/>
        <v>39.337351818364475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87.88</v>
      </c>
      <c r="H46" s="66">
        <v>5493</v>
      </c>
      <c r="I46" s="66">
        <v>5493</v>
      </c>
      <c r="J46" s="66">
        <v>418</v>
      </c>
      <c r="K46" s="66">
        <f t="shared" si="3"/>
        <v>475.64861174328632</v>
      </c>
      <c r="L46" s="66">
        <f t="shared" si="4"/>
        <v>7.6096850537047152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1040.57</v>
      </c>
      <c r="H47" s="66">
        <v>1128</v>
      </c>
      <c r="I47" s="66">
        <v>1128</v>
      </c>
      <c r="J47" s="66">
        <v>1370</v>
      </c>
      <c r="K47" s="66">
        <f t="shared" si="3"/>
        <v>131.65861018480257</v>
      </c>
      <c r="L47" s="66">
        <f t="shared" si="4"/>
        <v>121.45390070921985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3708.94</v>
      </c>
      <c r="H48" s="66">
        <v>6700</v>
      </c>
      <c r="I48" s="66">
        <v>6700</v>
      </c>
      <c r="J48" s="66">
        <v>4108.54</v>
      </c>
      <c r="K48" s="66">
        <f t="shared" si="3"/>
        <v>110.77396776437473</v>
      </c>
      <c r="L48" s="66">
        <f t="shared" si="4"/>
        <v>61.321492537313432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1865.2</v>
      </c>
      <c r="H49" s="66">
        <v>3900</v>
      </c>
      <c r="I49" s="66">
        <v>3900</v>
      </c>
      <c r="J49" s="66">
        <v>1420.07</v>
      </c>
      <c r="K49" s="66">
        <f t="shared" si="3"/>
        <v>76.13499892772893</v>
      </c>
      <c r="L49" s="66">
        <f t="shared" si="4"/>
        <v>36.41205128205128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334.89</v>
      </c>
      <c r="H50" s="66">
        <v>4500</v>
      </c>
      <c r="I50" s="66">
        <v>4500</v>
      </c>
      <c r="J50" s="66">
        <v>4141</v>
      </c>
      <c r="K50" s="66">
        <f t="shared" si="3"/>
        <v>1236.5254262593687</v>
      </c>
      <c r="L50" s="66">
        <f t="shared" si="4"/>
        <v>92.022222222222226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41179.53</v>
      </c>
      <c r="H51" s="66">
        <v>121770</v>
      </c>
      <c r="I51" s="66">
        <v>121770</v>
      </c>
      <c r="J51" s="66">
        <v>72885</v>
      </c>
      <c r="K51" s="66">
        <f t="shared" si="3"/>
        <v>176.99327797087534</v>
      </c>
      <c r="L51" s="66">
        <f t="shared" si="4"/>
        <v>59.854644000985466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59</v>
      </c>
      <c r="H52" s="66">
        <v>185</v>
      </c>
      <c r="I52" s="66">
        <v>185</v>
      </c>
      <c r="J52" s="66">
        <v>138.66999999999999</v>
      </c>
      <c r="K52" s="66">
        <f t="shared" si="3"/>
        <v>235.03389830508473</v>
      </c>
      <c r="L52" s="66">
        <f t="shared" si="4"/>
        <v>74.956756756756761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40427.300000000003</v>
      </c>
      <c r="H53" s="66">
        <v>13300</v>
      </c>
      <c r="I53" s="66">
        <v>13300</v>
      </c>
      <c r="J53" s="66">
        <v>8346.19</v>
      </c>
      <c r="K53" s="66">
        <f t="shared" si="3"/>
        <v>20.644935476769408</v>
      </c>
      <c r="L53" s="66">
        <f t="shared" si="4"/>
        <v>62.75330827067669</v>
      </c>
    </row>
    <row r="54" spans="2:12" x14ac:dyDescent="0.25">
      <c r="B54" s="65"/>
      <c r="C54" s="65"/>
      <c r="D54" s="65" t="s">
        <v>125</v>
      </c>
      <c r="E54" s="65"/>
      <c r="F54" s="65" t="s">
        <v>126</v>
      </c>
      <c r="G54" s="65">
        <f>G55</f>
        <v>460</v>
      </c>
      <c r="H54" s="65">
        <f>H55</f>
        <v>1000</v>
      </c>
      <c r="I54" s="65">
        <f>I55</f>
        <v>1000</v>
      </c>
      <c r="J54" s="65">
        <f>J55</f>
        <v>330</v>
      </c>
      <c r="K54" s="65">
        <f t="shared" si="3"/>
        <v>71.739130434782609</v>
      </c>
      <c r="L54" s="65">
        <f t="shared" si="4"/>
        <v>33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460</v>
      </c>
      <c r="H55" s="66">
        <v>1000</v>
      </c>
      <c r="I55" s="66">
        <v>1000</v>
      </c>
      <c r="J55" s="66">
        <v>330</v>
      </c>
      <c r="K55" s="66">
        <f t="shared" si="3"/>
        <v>71.739130434782609</v>
      </c>
      <c r="L55" s="66">
        <f t="shared" si="4"/>
        <v>33</v>
      </c>
    </row>
    <row r="56" spans="2:12" x14ac:dyDescent="0.25">
      <c r="B56" s="65"/>
      <c r="C56" s="65"/>
      <c r="D56" s="65" t="s">
        <v>129</v>
      </c>
      <c r="E56" s="65"/>
      <c r="F56" s="65" t="s">
        <v>130</v>
      </c>
      <c r="G56" s="65">
        <f>G57+G58+G59+G60</f>
        <v>1779.72</v>
      </c>
      <c r="H56" s="65">
        <f>H57+H58+H59+H60</f>
        <v>4430</v>
      </c>
      <c r="I56" s="65">
        <f>I57+I58+I59+I60</f>
        <v>4430</v>
      </c>
      <c r="J56" s="65">
        <f>J57+J58+J59+J60</f>
        <v>1865.1399999999999</v>
      </c>
      <c r="K56" s="65">
        <f t="shared" si="3"/>
        <v>104.79963140269255</v>
      </c>
      <c r="L56" s="65">
        <f t="shared" si="4"/>
        <v>42.102483069977424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407.86</v>
      </c>
      <c r="H57" s="66">
        <v>820</v>
      </c>
      <c r="I57" s="66">
        <v>820</v>
      </c>
      <c r="J57" s="66">
        <v>605</v>
      </c>
      <c r="K57" s="66">
        <f t="shared" si="3"/>
        <v>148.33521306330604</v>
      </c>
      <c r="L57" s="66">
        <f t="shared" si="4"/>
        <v>73.780487804878049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147.86000000000001</v>
      </c>
      <c r="H58" s="66">
        <v>600</v>
      </c>
      <c r="I58" s="66">
        <v>600</v>
      </c>
      <c r="J58" s="66">
        <v>116.14</v>
      </c>
      <c r="K58" s="66">
        <f t="shared" si="3"/>
        <v>78.547274448802909</v>
      </c>
      <c r="L58" s="66">
        <f t="shared" si="4"/>
        <v>19.356666666666666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840</v>
      </c>
      <c r="H59" s="66">
        <v>1680</v>
      </c>
      <c r="I59" s="66">
        <v>1680</v>
      </c>
      <c r="J59" s="66">
        <v>980</v>
      </c>
      <c r="K59" s="66">
        <f t="shared" si="3"/>
        <v>116.66666666666667</v>
      </c>
      <c r="L59" s="66">
        <f t="shared" si="4"/>
        <v>58.333333333333336</v>
      </c>
    </row>
    <row r="60" spans="2:12" x14ac:dyDescent="0.25">
      <c r="B60" s="66"/>
      <c r="C60" s="66"/>
      <c r="D60" s="66"/>
      <c r="E60" s="66" t="s">
        <v>137</v>
      </c>
      <c r="F60" s="66" t="s">
        <v>130</v>
      </c>
      <c r="G60" s="66">
        <v>384</v>
      </c>
      <c r="H60" s="66">
        <v>1330</v>
      </c>
      <c r="I60" s="66">
        <v>1330</v>
      </c>
      <c r="J60" s="66">
        <v>164</v>
      </c>
      <c r="K60" s="66">
        <f t="shared" si="3"/>
        <v>42.708333333333336</v>
      </c>
      <c r="L60" s="66">
        <f t="shared" si="4"/>
        <v>12.330827067669173</v>
      </c>
    </row>
    <row r="61" spans="2:12" x14ac:dyDescent="0.25">
      <c r="B61" s="65"/>
      <c r="C61" s="65" t="s">
        <v>138</v>
      </c>
      <c r="D61" s="65"/>
      <c r="E61" s="65"/>
      <c r="F61" s="65" t="s">
        <v>139</v>
      </c>
      <c r="G61" s="65">
        <f>G62+G64</f>
        <v>10786.630000000001</v>
      </c>
      <c r="H61" s="65">
        <f>H62+H64</f>
        <v>11443</v>
      </c>
      <c r="I61" s="65">
        <f>I62+I64</f>
        <v>11443</v>
      </c>
      <c r="J61" s="65">
        <f>J62+J64</f>
        <v>1208.2</v>
      </c>
      <c r="K61" s="65">
        <f t="shared" si="3"/>
        <v>11.200903340524333</v>
      </c>
      <c r="L61" s="65">
        <f t="shared" si="4"/>
        <v>10.558419994756619</v>
      </c>
    </row>
    <row r="62" spans="2:12" x14ac:dyDescent="0.25">
      <c r="B62" s="65"/>
      <c r="C62" s="65"/>
      <c r="D62" s="65" t="s">
        <v>140</v>
      </c>
      <c r="E62" s="65"/>
      <c r="F62" s="65" t="s">
        <v>141</v>
      </c>
      <c r="G62" s="65">
        <f>G63</f>
        <v>887.36</v>
      </c>
      <c r="H62" s="65">
        <f>H63</f>
        <v>1712</v>
      </c>
      <c r="I62" s="65">
        <f>I63</f>
        <v>1712</v>
      </c>
      <c r="J62" s="65">
        <f>J63</f>
        <v>887.45</v>
      </c>
      <c r="K62" s="65">
        <f t="shared" si="3"/>
        <v>100.01014244500541</v>
      </c>
      <c r="L62" s="65">
        <f t="shared" si="4"/>
        <v>51.837032710280376</v>
      </c>
    </row>
    <row r="63" spans="2:12" x14ac:dyDescent="0.25">
      <c r="B63" s="66"/>
      <c r="C63" s="66"/>
      <c r="D63" s="66"/>
      <c r="E63" s="66" t="s">
        <v>142</v>
      </c>
      <c r="F63" s="66" t="s">
        <v>143</v>
      </c>
      <c r="G63" s="66">
        <v>887.36</v>
      </c>
      <c r="H63" s="66">
        <v>1712</v>
      </c>
      <c r="I63" s="66">
        <v>1712</v>
      </c>
      <c r="J63" s="66">
        <v>887.45</v>
      </c>
      <c r="K63" s="66">
        <f t="shared" si="3"/>
        <v>100.01014244500541</v>
      </c>
      <c r="L63" s="66">
        <f t="shared" si="4"/>
        <v>51.837032710280376</v>
      </c>
    </row>
    <row r="64" spans="2:12" x14ac:dyDescent="0.25">
      <c r="B64" s="65"/>
      <c r="C64" s="65"/>
      <c r="D64" s="65" t="s">
        <v>144</v>
      </c>
      <c r="E64" s="65"/>
      <c r="F64" s="65" t="s">
        <v>145</v>
      </c>
      <c r="G64" s="65">
        <f>G65+G66</f>
        <v>9899.27</v>
      </c>
      <c r="H64" s="65">
        <f>H65+H66</f>
        <v>9731</v>
      </c>
      <c r="I64" s="65">
        <f>I65+I66</f>
        <v>9731</v>
      </c>
      <c r="J64" s="65">
        <f>J65+J66</f>
        <v>320.75</v>
      </c>
      <c r="K64" s="65">
        <f t="shared" si="3"/>
        <v>3.2401379091589582</v>
      </c>
      <c r="L64" s="65">
        <f t="shared" si="4"/>
        <v>3.2961668893227829</v>
      </c>
    </row>
    <row r="65" spans="2:12" x14ac:dyDescent="0.25">
      <c r="B65" s="66"/>
      <c r="C65" s="66"/>
      <c r="D65" s="66"/>
      <c r="E65" s="66" t="s">
        <v>146</v>
      </c>
      <c r="F65" s="66" t="s">
        <v>147</v>
      </c>
      <c r="G65" s="66">
        <v>170</v>
      </c>
      <c r="H65" s="66">
        <v>531</v>
      </c>
      <c r="I65" s="66">
        <v>531</v>
      </c>
      <c r="J65" s="66">
        <v>320.75</v>
      </c>
      <c r="K65" s="66">
        <f t="shared" si="3"/>
        <v>188.6764705882353</v>
      </c>
      <c r="L65" s="66">
        <f t="shared" si="4"/>
        <v>60.404896421845571</v>
      </c>
    </row>
    <row r="66" spans="2:12" x14ac:dyDescent="0.25">
      <c r="B66" s="66"/>
      <c r="C66" s="66"/>
      <c r="D66" s="66"/>
      <c r="E66" s="66" t="s">
        <v>148</v>
      </c>
      <c r="F66" s="66" t="s">
        <v>149</v>
      </c>
      <c r="G66" s="66">
        <v>9729.27</v>
      </c>
      <c r="H66" s="66">
        <v>9200</v>
      </c>
      <c r="I66" s="66">
        <v>9200</v>
      </c>
      <c r="J66" s="66">
        <v>0</v>
      </c>
      <c r="K66" s="66">
        <f t="shared" si="3"/>
        <v>0</v>
      </c>
      <c r="L66" s="66">
        <f t="shared" si="4"/>
        <v>0</v>
      </c>
    </row>
    <row r="67" spans="2:12" x14ac:dyDescent="0.25">
      <c r="B67" s="65" t="s">
        <v>150</v>
      </c>
      <c r="C67" s="65"/>
      <c r="D67" s="65"/>
      <c r="E67" s="65"/>
      <c r="F67" s="65" t="s">
        <v>151</v>
      </c>
      <c r="G67" s="65">
        <f t="shared" ref="G67:J69" si="5">G68</f>
        <v>3179.15</v>
      </c>
      <c r="H67" s="65">
        <f t="shared" si="5"/>
        <v>8600</v>
      </c>
      <c r="I67" s="65">
        <f t="shared" si="5"/>
        <v>8600</v>
      </c>
      <c r="J67" s="65">
        <f t="shared" si="5"/>
        <v>4027.51</v>
      </c>
      <c r="K67" s="65">
        <f t="shared" si="3"/>
        <v>126.68512023654121</v>
      </c>
      <c r="L67" s="65">
        <f t="shared" si="4"/>
        <v>46.831511627906977</v>
      </c>
    </row>
    <row r="68" spans="2:12" x14ac:dyDescent="0.25">
      <c r="B68" s="65"/>
      <c r="C68" s="65" t="s">
        <v>152</v>
      </c>
      <c r="D68" s="65"/>
      <c r="E68" s="65"/>
      <c r="F68" s="65" t="s">
        <v>153</v>
      </c>
      <c r="G68" s="65">
        <f t="shared" si="5"/>
        <v>3179.15</v>
      </c>
      <c r="H68" s="65">
        <f t="shared" si="5"/>
        <v>8600</v>
      </c>
      <c r="I68" s="65">
        <f t="shared" si="5"/>
        <v>8600</v>
      </c>
      <c r="J68" s="65">
        <f t="shared" si="5"/>
        <v>4027.51</v>
      </c>
      <c r="K68" s="65">
        <f t="shared" si="3"/>
        <v>126.68512023654121</v>
      </c>
      <c r="L68" s="65">
        <f t="shared" si="4"/>
        <v>46.831511627906977</v>
      </c>
    </row>
    <row r="69" spans="2:12" x14ac:dyDescent="0.25">
      <c r="B69" s="65"/>
      <c r="C69" s="65"/>
      <c r="D69" s="65" t="s">
        <v>154</v>
      </c>
      <c r="E69" s="65"/>
      <c r="F69" s="65" t="s">
        <v>155</v>
      </c>
      <c r="G69" s="65">
        <f t="shared" si="5"/>
        <v>3179.15</v>
      </c>
      <c r="H69" s="65">
        <f t="shared" si="5"/>
        <v>8600</v>
      </c>
      <c r="I69" s="65">
        <f t="shared" si="5"/>
        <v>8600</v>
      </c>
      <c r="J69" s="65">
        <f t="shared" si="5"/>
        <v>4027.51</v>
      </c>
      <c r="K69" s="65">
        <f t="shared" si="3"/>
        <v>126.68512023654121</v>
      </c>
      <c r="L69" s="65">
        <f t="shared" si="4"/>
        <v>46.831511627906977</v>
      </c>
    </row>
    <row r="70" spans="2:12" x14ac:dyDescent="0.25">
      <c r="B70" s="66"/>
      <c r="C70" s="66"/>
      <c r="D70" s="66"/>
      <c r="E70" s="66" t="s">
        <v>156</v>
      </c>
      <c r="F70" s="66" t="s">
        <v>157</v>
      </c>
      <c r="G70" s="66">
        <v>3179.15</v>
      </c>
      <c r="H70" s="66">
        <v>8600</v>
      </c>
      <c r="I70" s="66">
        <v>8600</v>
      </c>
      <c r="J70" s="66">
        <v>4027.51</v>
      </c>
      <c r="K70" s="66">
        <f t="shared" si="3"/>
        <v>126.68512023654121</v>
      </c>
      <c r="L70" s="66">
        <f t="shared" si="4"/>
        <v>46.831511627906977</v>
      </c>
    </row>
    <row r="71" spans="2:12" x14ac:dyDescent="0.25">
      <c r="B71" s="65"/>
      <c r="C71" s="66"/>
      <c r="D71" s="67"/>
      <c r="E71" s="68"/>
      <c r="F71" s="8"/>
      <c r="G71" s="65"/>
      <c r="H71" s="65"/>
      <c r="I71" s="65"/>
      <c r="J71" s="65"/>
      <c r="K71" s="70"/>
      <c r="L71" s="70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5"/>
  <sheetViews>
    <sheetView workbookViewId="0">
      <selection activeCell="C13" sqref="C13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5" t="s">
        <v>16</v>
      </c>
      <c r="C2" s="105"/>
      <c r="D2" s="105"/>
      <c r="E2" s="105"/>
      <c r="F2" s="105"/>
      <c r="G2" s="105"/>
      <c r="H2" s="10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</f>
        <v>661866.91</v>
      </c>
      <c r="D6" s="71">
        <f>D7+D9</f>
        <v>1481493</v>
      </c>
      <c r="E6" s="71">
        <f>E7+E9</f>
        <v>1481493</v>
      </c>
      <c r="F6" s="71">
        <f>F7+F9</f>
        <v>833303.42</v>
      </c>
      <c r="G6" s="72">
        <f t="shared" ref="G6:G15" si="0">(F6*100)/C6</f>
        <v>125.90196116618067</v>
      </c>
      <c r="H6" s="72">
        <f t="shared" ref="H6:H15" si="1">(F6*100)/E6</f>
        <v>56.247543525349087</v>
      </c>
    </row>
    <row r="7" spans="1:8" x14ac:dyDescent="0.25">
      <c r="A7"/>
      <c r="B7" s="8" t="s">
        <v>158</v>
      </c>
      <c r="C7" s="71">
        <f>C8</f>
        <v>661866.91</v>
      </c>
      <c r="D7" s="71">
        <f>D8</f>
        <v>1481043</v>
      </c>
      <c r="E7" s="71">
        <f>E8</f>
        <v>1481043</v>
      </c>
      <c r="F7" s="71">
        <f>F8</f>
        <v>833303.42</v>
      </c>
      <c r="G7" s="72">
        <f t="shared" si="0"/>
        <v>125.90196116618067</v>
      </c>
      <c r="H7" s="72">
        <f t="shared" si="1"/>
        <v>56.264633774981547</v>
      </c>
    </row>
    <row r="8" spans="1:8" x14ac:dyDescent="0.25">
      <c r="A8"/>
      <c r="B8" s="16" t="s">
        <v>159</v>
      </c>
      <c r="C8" s="73">
        <v>661866.91</v>
      </c>
      <c r="D8" s="73">
        <v>1481043</v>
      </c>
      <c r="E8" s="73">
        <v>1481043</v>
      </c>
      <c r="F8" s="74">
        <v>833303.42</v>
      </c>
      <c r="G8" s="70">
        <f t="shared" si="0"/>
        <v>125.90196116618067</v>
      </c>
      <c r="H8" s="70">
        <f t="shared" si="1"/>
        <v>56.264633774981547</v>
      </c>
    </row>
    <row r="9" spans="1:8" x14ac:dyDescent="0.25">
      <c r="A9"/>
      <c r="B9" s="8" t="s">
        <v>160</v>
      </c>
      <c r="C9" s="71">
        <f>C10</f>
        <v>0</v>
      </c>
      <c r="D9" s="71">
        <f>D10</f>
        <v>450</v>
      </c>
      <c r="E9" s="71">
        <f>E10</f>
        <v>450</v>
      </c>
      <c r="F9" s="71">
        <f>F10</f>
        <v>0</v>
      </c>
      <c r="G9" s="72" t="e">
        <f t="shared" si="0"/>
        <v>#DIV/0!</v>
      </c>
      <c r="H9" s="72">
        <f t="shared" si="1"/>
        <v>0</v>
      </c>
    </row>
    <row r="10" spans="1:8" x14ac:dyDescent="0.25">
      <c r="A10"/>
      <c r="B10" s="16" t="s">
        <v>161</v>
      </c>
      <c r="C10" s="73">
        <v>0</v>
      </c>
      <c r="D10" s="73">
        <v>450</v>
      </c>
      <c r="E10" s="73">
        <v>450</v>
      </c>
      <c r="F10" s="74">
        <v>0</v>
      </c>
      <c r="G10" s="70" t="e">
        <f t="shared" si="0"/>
        <v>#DIV/0!</v>
      </c>
      <c r="H10" s="70">
        <f t="shared" si="1"/>
        <v>0</v>
      </c>
    </row>
    <row r="11" spans="1:8" x14ac:dyDescent="0.25">
      <c r="B11" s="8" t="s">
        <v>32</v>
      </c>
      <c r="C11" s="75">
        <f>C12+C14</f>
        <v>661866.91</v>
      </c>
      <c r="D11" s="75">
        <f>D12+D14</f>
        <v>1481493</v>
      </c>
      <c r="E11" s="75">
        <f>E12+E14</f>
        <v>1481493</v>
      </c>
      <c r="F11" s="75">
        <f>F12+F14</f>
        <v>833303.42</v>
      </c>
      <c r="G11" s="72">
        <f t="shared" si="0"/>
        <v>125.90196116618067</v>
      </c>
      <c r="H11" s="72">
        <f t="shared" si="1"/>
        <v>56.247543525349087</v>
      </c>
    </row>
    <row r="12" spans="1:8" x14ac:dyDescent="0.25">
      <c r="A12"/>
      <c r="B12" s="8" t="s">
        <v>158</v>
      </c>
      <c r="C12" s="75">
        <f>C13</f>
        <v>661866.91</v>
      </c>
      <c r="D12" s="75">
        <f>D13</f>
        <v>1481043</v>
      </c>
      <c r="E12" s="75">
        <f>E13</f>
        <v>1481043</v>
      </c>
      <c r="F12" s="75">
        <f>F13</f>
        <v>833303.42</v>
      </c>
      <c r="G12" s="72">
        <f t="shared" si="0"/>
        <v>125.90196116618067</v>
      </c>
      <c r="H12" s="72">
        <f t="shared" si="1"/>
        <v>56.264633774981547</v>
      </c>
    </row>
    <row r="13" spans="1:8" x14ac:dyDescent="0.25">
      <c r="A13"/>
      <c r="B13" s="16" t="s">
        <v>159</v>
      </c>
      <c r="C13" s="73">
        <v>661866.91</v>
      </c>
      <c r="D13" s="73">
        <v>1481043</v>
      </c>
      <c r="E13" s="76">
        <v>1481043</v>
      </c>
      <c r="F13" s="74">
        <v>833303.42</v>
      </c>
      <c r="G13" s="70">
        <f t="shared" si="0"/>
        <v>125.90196116618067</v>
      </c>
      <c r="H13" s="70">
        <f t="shared" si="1"/>
        <v>56.264633774981547</v>
      </c>
    </row>
    <row r="14" spans="1:8" x14ac:dyDescent="0.25">
      <c r="A14"/>
      <c r="B14" s="8" t="s">
        <v>160</v>
      </c>
      <c r="C14" s="75">
        <f>C15</f>
        <v>0</v>
      </c>
      <c r="D14" s="75">
        <f>D15</f>
        <v>450</v>
      </c>
      <c r="E14" s="75">
        <f>E15</f>
        <v>450</v>
      </c>
      <c r="F14" s="75">
        <f>F15</f>
        <v>0</v>
      </c>
      <c r="G14" s="72" t="e">
        <f t="shared" si="0"/>
        <v>#DIV/0!</v>
      </c>
      <c r="H14" s="72">
        <f t="shared" si="1"/>
        <v>0</v>
      </c>
    </row>
    <row r="15" spans="1:8" x14ac:dyDescent="0.25">
      <c r="A15"/>
      <c r="B15" s="16" t="s">
        <v>161</v>
      </c>
      <c r="C15" s="73">
        <v>0</v>
      </c>
      <c r="D15" s="73">
        <v>450</v>
      </c>
      <c r="E15" s="76">
        <v>450</v>
      </c>
      <c r="F15" s="74">
        <v>0</v>
      </c>
      <c r="G15" s="70" t="e">
        <f t="shared" si="0"/>
        <v>#DIV/0!</v>
      </c>
      <c r="H15" s="70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tabSelected="1" workbookViewId="0">
      <selection activeCell="C8" sqref="C8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17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661866.91</v>
      </c>
      <c r="D6" s="75">
        <f t="shared" si="0"/>
        <v>1481493</v>
      </c>
      <c r="E6" s="75">
        <f t="shared" si="0"/>
        <v>1481493</v>
      </c>
      <c r="F6" s="75">
        <f t="shared" si="0"/>
        <v>833303.42</v>
      </c>
      <c r="G6" s="70">
        <f>(F6*100)/C6</f>
        <v>125.90196116618067</v>
      </c>
      <c r="H6" s="70">
        <f>(F6*100)/E6</f>
        <v>56.247543525349087</v>
      </c>
    </row>
    <row r="7" spans="2:8" x14ac:dyDescent="0.25">
      <c r="B7" s="8" t="s">
        <v>162</v>
      </c>
      <c r="C7" s="75">
        <f t="shared" si="0"/>
        <v>661866.91</v>
      </c>
      <c r="D7" s="75">
        <f t="shared" si="0"/>
        <v>1481493</v>
      </c>
      <c r="E7" s="75">
        <f t="shared" si="0"/>
        <v>1481493</v>
      </c>
      <c r="F7" s="75">
        <f t="shared" si="0"/>
        <v>833303.42</v>
      </c>
      <c r="G7" s="70">
        <f>(F7*100)/C7</f>
        <v>125.90196116618067</v>
      </c>
      <c r="H7" s="70">
        <f>(F7*100)/E7</f>
        <v>56.247543525349087</v>
      </c>
    </row>
    <row r="8" spans="2:8" x14ac:dyDescent="0.25">
      <c r="B8" s="11" t="s">
        <v>163</v>
      </c>
      <c r="C8" s="73">
        <v>661866.91</v>
      </c>
      <c r="D8" s="73">
        <v>1481493</v>
      </c>
      <c r="E8" s="73">
        <v>1481493</v>
      </c>
      <c r="F8" s="74">
        <v>833303.42</v>
      </c>
      <c r="G8" s="70">
        <f>(F8*100)/C8</f>
        <v>125.90196116618067</v>
      </c>
      <c r="H8" s="70">
        <f>(F8*100)/E8</f>
        <v>56.247543525349087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5" t="s">
        <v>25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5.75" customHeight="1" x14ac:dyDescent="0.25">
      <c r="B5" s="105" t="s">
        <v>18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19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28"/>
  <sheetViews>
    <sheetView topLeftCell="A11"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164</v>
      </c>
      <c r="C1" s="39"/>
    </row>
    <row r="2" spans="1:6" ht="15" customHeight="1" x14ac:dyDescent="0.2">
      <c r="A2" s="41" t="s">
        <v>34</v>
      </c>
      <c r="B2" s="42" t="s">
        <v>165</v>
      </c>
      <c r="C2" s="39"/>
    </row>
    <row r="3" spans="1:6" s="39" customFormat="1" ht="43.5" customHeight="1" x14ac:dyDescent="0.2">
      <c r="A3" s="43" t="s">
        <v>35</v>
      </c>
      <c r="B3" s="37" t="s">
        <v>166</v>
      </c>
    </row>
    <row r="4" spans="1:6" s="39" customFormat="1" x14ac:dyDescent="0.2">
      <c r="A4" s="43" t="s">
        <v>36</v>
      </c>
      <c r="B4" s="44" t="s">
        <v>167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168</v>
      </c>
      <c r="B7" s="46"/>
      <c r="C7" s="77">
        <f>C11</f>
        <v>1481043</v>
      </c>
      <c r="D7" s="77">
        <f>D11</f>
        <v>1481043</v>
      </c>
      <c r="E7" s="77">
        <f>E11</f>
        <v>833303.42</v>
      </c>
      <c r="F7" s="77">
        <f>(E7*100)/D7</f>
        <v>56.264633774981547</v>
      </c>
    </row>
    <row r="8" spans="1:6" x14ac:dyDescent="0.2">
      <c r="A8" s="47" t="s">
        <v>68</v>
      </c>
      <c r="B8" s="46"/>
      <c r="C8" s="77">
        <f>C64</f>
        <v>450</v>
      </c>
      <c r="D8" s="77">
        <f>D64</f>
        <v>450</v>
      </c>
      <c r="E8" s="77">
        <f>E64</f>
        <v>0</v>
      </c>
      <c r="F8" s="77">
        <f>(E8*100)/D8</f>
        <v>0</v>
      </c>
    </row>
    <row r="9" spans="1:6" s="57" customFormat="1" x14ac:dyDescent="0.2"/>
    <row r="10" spans="1:6" ht="38.25" x14ac:dyDescent="0.2">
      <c r="A10" s="47" t="s">
        <v>169</v>
      </c>
      <c r="B10" s="47" t="s">
        <v>170</v>
      </c>
      <c r="C10" s="47" t="s">
        <v>43</v>
      </c>
      <c r="D10" s="47" t="s">
        <v>171</v>
      </c>
      <c r="E10" s="47" t="s">
        <v>172</v>
      </c>
      <c r="F10" s="47" t="s">
        <v>173</v>
      </c>
    </row>
    <row r="11" spans="1:6" x14ac:dyDescent="0.2">
      <c r="A11" s="48" t="s">
        <v>168</v>
      </c>
      <c r="B11" s="48" t="s">
        <v>174</v>
      </c>
      <c r="C11" s="78">
        <f>C12+C55</f>
        <v>1481043</v>
      </c>
      <c r="D11" s="78">
        <f>D12+D55</f>
        <v>1481043</v>
      </c>
      <c r="E11" s="78">
        <f>E12+E55</f>
        <v>833303.42</v>
      </c>
      <c r="F11" s="79">
        <f>(E11*100)/D11</f>
        <v>56.264633774981547</v>
      </c>
    </row>
    <row r="12" spans="1:6" x14ac:dyDescent="0.2">
      <c r="A12" s="49" t="s">
        <v>66</v>
      </c>
      <c r="B12" s="50" t="s">
        <v>67</v>
      </c>
      <c r="C12" s="80">
        <f>C13+C22+C49</f>
        <v>1472443</v>
      </c>
      <c r="D12" s="80">
        <f>D13+D22+D49</f>
        <v>1472443</v>
      </c>
      <c r="E12" s="80">
        <f>E13+E22+E49</f>
        <v>829275.91</v>
      </c>
      <c r="F12" s="81">
        <f>(E12*100)/D12</f>
        <v>56.319729184763013</v>
      </c>
    </row>
    <row r="13" spans="1:6" x14ac:dyDescent="0.2">
      <c r="A13" s="51" t="s">
        <v>68</v>
      </c>
      <c r="B13" s="52" t="s">
        <v>69</v>
      </c>
      <c r="C13" s="82">
        <f>C14+C17+C19</f>
        <v>1218000</v>
      </c>
      <c r="D13" s="82">
        <f>D14+D17+D19</f>
        <v>1218000</v>
      </c>
      <c r="E13" s="82">
        <f>E14+E17+E19</f>
        <v>701127.97000000009</v>
      </c>
      <c r="F13" s="81">
        <f>(E13*100)/D13</f>
        <v>57.563872742200331</v>
      </c>
    </row>
    <row r="14" spans="1:6" x14ac:dyDescent="0.2">
      <c r="A14" s="53" t="s">
        <v>70</v>
      </c>
      <c r="B14" s="54" t="s">
        <v>71</v>
      </c>
      <c r="C14" s="83">
        <f>C15+C16</f>
        <v>979152</v>
      </c>
      <c r="D14" s="83">
        <f>D15+D16</f>
        <v>979152</v>
      </c>
      <c r="E14" s="83">
        <f>E15+E16</f>
        <v>585279.39</v>
      </c>
      <c r="F14" s="83">
        <f>(E14*100)/D14</f>
        <v>59.774109637727342</v>
      </c>
    </row>
    <row r="15" spans="1:6" x14ac:dyDescent="0.2">
      <c r="A15" s="55" t="s">
        <v>72</v>
      </c>
      <c r="B15" s="56" t="s">
        <v>73</v>
      </c>
      <c r="C15" s="84">
        <v>974552</v>
      </c>
      <c r="D15" s="84">
        <v>974552</v>
      </c>
      <c r="E15" s="84">
        <v>583003.39</v>
      </c>
      <c r="F15" s="84"/>
    </row>
    <row r="16" spans="1:6" x14ac:dyDescent="0.2">
      <c r="A16" s="55" t="s">
        <v>74</v>
      </c>
      <c r="B16" s="56" t="s">
        <v>75</v>
      </c>
      <c r="C16" s="84">
        <v>4600</v>
      </c>
      <c r="D16" s="84">
        <v>4600</v>
      </c>
      <c r="E16" s="84">
        <v>2276</v>
      </c>
      <c r="F16" s="84"/>
    </row>
    <row r="17" spans="1:6" x14ac:dyDescent="0.2">
      <c r="A17" s="53" t="s">
        <v>76</v>
      </c>
      <c r="B17" s="54" t="s">
        <v>77</v>
      </c>
      <c r="C17" s="83">
        <f>C18</f>
        <v>29000</v>
      </c>
      <c r="D17" s="83">
        <f>D18</f>
        <v>29000</v>
      </c>
      <c r="E17" s="83">
        <f>E18</f>
        <v>19277.43</v>
      </c>
      <c r="F17" s="83">
        <f>(E17*100)/D17</f>
        <v>66.473896551724138</v>
      </c>
    </row>
    <row r="18" spans="1:6" x14ac:dyDescent="0.2">
      <c r="A18" s="55" t="s">
        <v>78</v>
      </c>
      <c r="B18" s="56" t="s">
        <v>77</v>
      </c>
      <c r="C18" s="84">
        <v>29000</v>
      </c>
      <c r="D18" s="84">
        <v>29000</v>
      </c>
      <c r="E18" s="84">
        <v>19277.43</v>
      </c>
      <c r="F18" s="84"/>
    </row>
    <row r="19" spans="1:6" x14ac:dyDescent="0.2">
      <c r="A19" s="53" t="s">
        <v>79</v>
      </c>
      <c r="B19" s="54" t="s">
        <v>80</v>
      </c>
      <c r="C19" s="83">
        <f>C20+C21</f>
        <v>209848</v>
      </c>
      <c r="D19" s="83">
        <f>D20+D21</f>
        <v>209848</v>
      </c>
      <c r="E19" s="83">
        <f>E20+E21</f>
        <v>96571.15</v>
      </c>
      <c r="F19" s="83">
        <f>(E19*100)/D19</f>
        <v>46.019571308756817</v>
      </c>
    </row>
    <row r="20" spans="1:6" x14ac:dyDescent="0.2">
      <c r="A20" s="55" t="s">
        <v>81</v>
      </c>
      <c r="B20" s="56" t="s">
        <v>82</v>
      </c>
      <c r="C20" s="84">
        <v>22410</v>
      </c>
      <c r="D20" s="84">
        <v>22410</v>
      </c>
      <c r="E20" s="84">
        <v>0</v>
      </c>
      <c r="F20" s="84"/>
    </row>
    <row r="21" spans="1:6" x14ac:dyDescent="0.2">
      <c r="A21" s="55" t="s">
        <v>83</v>
      </c>
      <c r="B21" s="56" t="s">
        <v>84</v>
      </c>
      <c r="C21" s="84">
        <v>187438</v>
      </c>
      <c r="D21" s="84">
        <v>187438</v>
      </c>
      <c r="E21" s="84">
        <v>96571.15</v>
      </c>
      <c r="F21" s="84"/>
    </row>
    <row r="22" spans="1:6" x14ac:dyDescent="0.2">
      <c r="A22" s="51" t="s">
        <v>85</v>
      </c>
      <c r="B22" s="52" t="s">
        <v>86</v>
      </c>
      <c r="C22" s="82">
        <f>C23+C27+C32+C42+C44</f>
        <v>243000</v>
      </c>
      <c r="D22" s="82">
        <f>D23+D27+D32+D42+D44</f>
        <v>243000</v>
      </c>
      <c r="E22" s="82">
        <f>E23+E27+E32+E42+E44</f>
        <v>126939.74</v>
      </c>
      <c r="F22" s="81">
        <f>(E22*100)/D22</f>
        <v>52.238576131687246</v>
      </c>
    </row>
    <row r="23" spans="1:6" x14ac:dyDescent="0.2">
      <c r="A23" s="53" t="s">
        <v>87</v>
      </c>
      <c r="B23" s="54" t="s">
        <v>88</v>
      </c>
      <c r="C23" s="83">
        <f>C24+C25+C26</f>
        <v>47400</v>
      </c>
      <c r="D23" s="83">
        <f>D24+D25+D26</f>
        <v>47400</v>
      </c>
      <c r="E23" s="83">
        <f>E24+E25+E26</f>
        <v>21301.87</v>
      </c>
      <c r="F23" s="83">
        <f>(E23*100)/D23</f>
        <v>44.94065400843882</v>
      </c>
    </row>
    <row r="24" spans="1:6" x14ac:dyDescent="0.2">
      <c r="A24" s="55" t="s">
        <v>89</v>
      </c>
      <c r="B24" s="56" t="s">
        <v>90</v>
      </c>
      <c r="C24" s="84">
        <v>5250</v>
      </c>
      <c r="D24" s="84">
        <v>5250</v>
      </c>
      <c r="E24" s="84">
        <v>2090</v>
      </c>
      <c r="F24" s="84"/>
    </row>
    <row r="25" spans="1:6" ht="25.5" x14ac:dyDescent="0.2">
      <c r="A25" s="55" t="s">
        <v>91</v>
      </c>
      <c r="B25" s="56" t="s">
        <v>92</v>
      </c>
      <c r="C25" s="84">
        <v>41200</v>
      </c>
      <c r="D25" s="84">
        <v>41200</v>
      </c>
      <c r="E25" s="84">
        <v>18828.12</v>
      </c>
      <c r="F25" s="84"/>
    </row>
    <row r="26" spans="1:6" x14ac:dyDescent="0.2">
      <c r="A26" s="55" t="s">
        <v>93</v>
      </c>
      <c r="B26" s="56" t="s">
        <v>94</v>
      </c>
      <c r="C26" s="84">
        <v>950</v>
      </c>
      <c r="D26" s="84">
        <v>950</v>
      </c>
      <c r="E26" s="84">
        <v>383.75</v>
      </c>
      <c r="F26" s="84"/>
    </row>
    <row r="27" spans="1:6" x14ac:dyDescent="0.2">
      <c r="A27" s="53" t="s">
        <v>95</v>
      </c>
      <c r="B27" s="54" t="s">
        <v>96</v>
      </c>
      <c r="C27" s="83">
        <f>C28+C29+C30+C31</f>
        <v>23690</v>
      </c>
      <c r="D27" s="83">
        <f>D28+D29+D30+D31</f>
        <v>23690</v>
      </c>
      <c r="E27" s="83">
        <f>E28+E29+E30+E31</f>
        <v>6699.6200000000008</v>
      </c>
      <c r="F27" s="83">
        <f>(E27*100)/D27</f>
        <v>28.28037146475306</v>
      </c>
    </row>
    <row r="28" spans="1:6" x14ac:dyDescent="0.2">
      <c r="A28" s="55" t="s">
        <v>97</v>
      </c>
      <c r="B28" s="56" t="s">
        <v>98</v>
      </c>
      <c r="C28" s="84">
        <v>15200</v>
      </c>
      <c r="D28" s="84">
        <v>15200</v>
      </c>
      <c r="E28" s="84">
        <v>5968.64</v>
      </c>
      <c r="F28" s="84"/>
    </row>
    <row r="29" spans="1:6" x14ac:dyDescent="0.2">
      <c r="A29" s="55" t="s">
        <v>99</v>
      </c>
      <c r="B29" s="56" t="s">
        <v>100</v>
      </c>
      <c r="C29" s="84">
        <v>6960</v>
      </c>
      <c r="D29" s="84">
        <v>6960</v>
      </c>
      <c r="E29" s="84">
        <v>730.98</v>
      </c>
      <c r="F29" s="84"/>
    </row>
    <row r="30" spans="1:6" x14ac:dyDescent="0.2">
      <c r="A30" s="55" t="s">
        <v>101</v>
      </c>
      <c r="B30" s="56" t="s">
        <v>102</v>
      </c>
      <c r="C30" s="84">
        <v>1450</v>
      </c>
      <c r="D30" s="84">
        <v>1450</v>
      </c>
      <c r="E30" s="84">
        <v>0</v>
      </c>
      <c r="F30" s="84"/>
    </row>
    <row r="31" spans="1:6" x14ac:dyDescent="0.2">
      <c r="A31" s="55" t="s">
        <v>103</v>
      </c>
      <c r="B31" s="56" t="s">
        <v>104</v>
      </c>
      <c r="C31" s="84">
        <v>80</v>
      </c>
      <c r="D31" s="84">
        <v>80</v>
      </c>
      <c r="E31" s="84">
        <v>0</v>
      </c>
      <c r="F31" s="84"/>
    </row>
    <row r="32" spans="1:6" x14ac:dyDescent="0.2">
      <c r="A32" s="53" t="s">
        <v>105</v>
      </c>
      <c r="B32" s="54" t="s">
        <v>106</v>
      </c>
      <c r="C32" s="83">
        <f>C33+C34+C35+C36+C37+C38+C39+C40+C41</f>
        <v>166480</v>
      </c>
      <c r="D32" s="83">
        <f>D33+D34+D35+D36+D37+D38+D39+D40+D41</f>
        <v>166480</v>
      </c>
      <c r="E32" s="83">
        <f>E33+E34+E35+E36+E37+E38+E39+E40+E41</f>
        <v>96743.11</v>
      </c>
      <c r="F32" s="83">
        <f>(E32*100)/D32</f>
        <v>58.110950264296008</v>
      </c>
    </row>
    <row r="33" spans="1:6" x14ac:dyDescent="0.2">
      <c r="A33" s="55" t="s">
        <v>107</v>
      </c>
      <c r="B33" s="56" t="s">
        <v>108</v>
      </c>
      <c r="C33" s="84">
        <v>9954</v>
      </c>
      <c r="D33" s="84">
        <v>9954</v>
      </c>
      <c r="E33" s="84">
        <v>3915.64</v>
      </c>
      <c r="F33" s="84"/>
    </row>
    <row r="34" spans="1:6" x14ac:dyDescent="0.2">
      <c r="A34" s="55" t="s">
        <v>109</v>
      </c>
      <c r="B34" s="56" t="s">
        <v>110</v>
      </c>
      <c r="C34" s="84">
        <v>5043</v>
      </c>
      <c r="D34" s="84">
        <v>5043</v>
      </c>
      <c r="E34" s="84">
        <v>418</v>
      </c>
      <c r="F34" s="84"/>
    </row>
    <row r="35" spans="1:6" x14ac:dyDescent="0.2">
      <c r="A35" s="55" t="s">
        <v>111</v>
      </c>
      <c r="B35" s="56" t="s">
        <v>112</v>
      </c>
      <c r="C35" s="84">
        <v>1128</v>
      </c>
      <c r="D35" s="84">
        <v>1128</v>
      </c>
      <c r="E35" s="84">
        <v>1370</v>
      </c>
      <c r="F35" s="84"/>
    </row>
    <row r="36" spans="1:6" x14ac:dyDescent="0.2">
      <c r="A36" s="55" t="s">
        <v>113</v>
      </c>
      <c r="B36" s="56" t="s">
        <v>114</v>
      </c>
      <c r="C36" s="84">
        <v>6700</v>
      </c>
      <c r="D36" s="84">
        <v>6700</v>
      </c>
      <c r="E36" s="84">
        <v>4108.54</v>
      </c>
      <c r="F36" s="84"/>
    </row>
    <row r="37" spans="1:6" x14ac:dyDescent="0.2">
      <c r="A37" s="55" t="s">
        <v>115</v>
      </c>
      <c r="B37" s="56" t="s">
        <v>116</v>
      </c>
      <c r="C37" s="84">
        <v>3900</v>
      </c>
      <c r="D37" s="84">
        <v>3900</v>
      </c>
      <c r="E37" s="84">
        <v>1420.07</v>
      </c>
      <c r="F37" s="84"/>
    </row>
    <row r="38" spans="1:6" x14ac:dyDescent="0.2">
      <c r="A38" s="55" t="s">
        <v>117</v>
      </c>
      <c r="B38" s="56" t="s">
        <v>118</v>
      </c>
      <c r="C38" s="84">
        <v>4500</v>
      </c>
      <c r="D38" s="84">
        <v>4500</v>
      </c>
      <c r="E38" s="84">
        <v>4141</v>
      </c>
      <c r="F38" s="84"/>
    </row>
    <row r="39" spans="1:6" x14ac:dyDescent="0.2">
      <c r="A39" s="55" t="s">
        <v>119</v>
      </c>
      <c r="B39" s="56" t="s">
        <v>120</v>
      </c>
      <c r="C39" s="84">
        <v>121770</v>
      </c>
      <c r="D39" s="84">
        <v>121770</v>
      </c>
      <c r="E39" s="84">
        <v>72885</v>
      </c>
      <c r="F39" s="84"/>
    </row>
    <row r="40" spans="1:6" x14ac:dyDescent="0.2">
      <c r="A40" s="55" t="s">
        <v>121</v>
      </c>
      <c r="B40" s="56" t="s">
        <v>122</v>
      </c>
      <c r="C40" s="84">
        <v>185</v>
      </c>
      <c r="D40" s="84">
        <v>185</v>
      </c>
      <c r="E40" s="84">
        <v>138.66999999999999</v>
      </c>
      <c r="F40" s="84"/>
    </row>
    <row r="41" spans="1:6" x14ac:dyDescent="0.2">
      <c r="A41" s="55" t="s">
        <v>123</v>
      </c>
      <c r="B41" s="56" t="s">
        <v>124</v>
      </c>
      <c r="C41" s="84">
        <v>13300</v>
      </c>
      <c r="D41" s="84">
        <v>13300</v>
      </c>
      <c r="E41" s="84">
        <v>8346.19</v>
      </c>
      <c r="F41" s="84"/>
    </row>
    <row r="42" spans="1:6" x14ac:dyDescent="0.2">
      <c r="A42" s="53" t="s">
        <v>125</v>
      </c>
      <c r="B42" s="54" t="s">
        <v>126</v>
      </c>
      <c r="C42" s="83">
        <f>C43</f>
        <v>1000</v>
      </c>
      <c r="D42" s="83">
        <f>D43</f>
        <v>1000</v>
      </c>
      <c r="E42" s="83">
        <f>E43</f>
        <v>330</v>
      </c>
      <c r="F42" s="83">
        <f>(E42*100)/D42</f>
        <v>33</v>
      </c>
    </row>
    <row r="43" spans="1:6" ht="25.5" x14ac:dyDescent="0.2">
      <c r="A43" s="55" t="s">
        <v>127</v>
      </c>
      <c r="B43" s="56" t="s">
        <v>128</v>
      </c>
      <c r="C43" s="84">
        <v>1000</v>
      </c>
      <c r="D43" s="84">
        <v>1000</v>
      </c>
      <c r="E43" s="84">
        <v>330</v>
      </c>
      <c r="F43" s="84"/>
    </row>
    <row r="44" spans="1:6" x14ac:dyDescent="0.2">
      <c r="A44" s="53" t="s">
        <v>129</v>
      </c>
      <c r="B44" s="54" t="s">
        <v>130</v>
      </c>
      <c r="C44" s="83">
        <f>C45+C46+C47+C48</f>
        <v>4430</v>
      </c>
      <c r="D44" s="83">
        <f>D45+D46+D47+D48</f>
        <v>4430</v>
      </c>
      <c r="E44" s="83">
        <f>E45+E46+E47+E48</f>
        <v>1865.1399999999999</v>
      </c>
      <c r="F44" s="83">
        <f>(E44*100)/D44</f>
        <v>42.102483069977424</v>
      </c>
    </row>
    <row r="45" spans="1:6" x14ac:dyDescent="0.2">
      <c r="A45" s="55" t="s">
        <v>131</v>
      </c>
      <c r="B45" s="56" t="s">
        <v>132</v>
      </c>
      <c r="C45" s="84">
        <v>820</v>
      </c>
      <c r="D45" s="84">
        <v>820</v>
      </c>
      <c r="E45" s="84">
        <v>605</v>
      </c>
      <c r="F45" s="84"/>
    </row>
    <row r="46" spans="1:6" x14ac:dyDescent="0.2">
      <c r="A46" s="55" t="s">
        <v>133</v>
      </c>
      <c r="B46" s="56" t="s">
        <v>134</v>
      </c>
      <c r="C46" s="84">
        <v>600</v>
      </c>
      <c r="D46" s="84">
        <v>600</v>
      </c>
      <c r="E46" s="84">
        <v>116.14</v>
      </c>
      <c r="F46" s="84"/>
    </row>
    <row r="47" spans="1:6" x14ac:dyDescent="0.2">
      <c r="A47" s="55" t="s">
        <v>135</v>
      </c>
      <c r="B47" s="56" t="s">
        <v>136</v>
      </c>
      <c r="C47" s="84">
        <v>1680</v>
      </c>
      <c r="D47" s="84">
        <v>1680</v>
      </c>
      <c r="E47" s="84">
        <v>980</v>
      </c>
      <c r="F47" s="84"/>
    </row>
    <row r="48" spans="1:6" x14ac:dyDescent="0.2">
      <c r="A48" s="55" t="s">
        <v>137</v>
      </c>
      <c r="B48" s="56" t="s">
        <v>130</v>
      </c>
      <c r="C48" s="84">
        <v>1330</v>
      </c>
      <c r="D48" s="84">
        <v>1330</v>
      </c>
      <c r="E48" s="84">
        <v>164</v>
      </c>
      <c r="F48" s="84"/>
    </row>
    <row r="49" spans="1:6" x14ac:dyDescent="0.2">
      <c r="A49" s="51" t="s">
        <v>138</v>
      </c>
      <c r="B49" s="52" t="s">
        <v>139</v>
      </c>
      <c r="C49" s="82">
        <f>C50+C52</f>
        <v>11443</v>
      </c>
      <c r="D49" s="82">
        <f>D50+D52</f>
        <v>11443</v>
      </c>
      <c r="E49" s="82">
        <f>E50+E52</f>
        <v>1208.2</v>
      </c>
      <c r="F49" s="81">
        <f>(E49*100)/D49</f>
        <v>10.558419994756619</v>
      </c>
    </row>
    <row r="50" spans="1:6" x14ac:dyDescent="0.2">
      <c r="A50" s="53" t="s">
        <v>140</v>
      </c>
      <c r="B50" s="54" t="s">
        <v>141</v>
      </c>
      <c r="C50" s="83">
        <f>C51</f>
        <v>1712</v>
      </c>
      <c r="D50" s="83">
        <f>D51</f>
        <v>1712</v>
      </c>
      <c r="E50" s="83">
        <f>E51</f>
        <v>887.45</v>
      </c>
      <c r="F50" s="83">
        <f>(E50*100)/D50</f>
        <v>51.837032710280376</v>
      </c>
    </row>
    <row r="51" spans="1:6" ht="25.5" x14ac:dyDescent="0.2">
      <c r="A51" s="55" t="s">
        <v>142</v>
      </c>
      <c r="B51" s="56" t="s">
        <v>143</v>
      </c>
      <c r="C51" s="84">
        <v>1712</v>
      </c>
      <c r="D51" s="84">
        <v>1712</v>
      </c>
      <c r="E51" s="84">
        <v>887.45</v>
      </c>
      <c r="F51" s="84"/>
    </row>
    <row r="52" spans="1:6" x14ac:dyDescent="0.2">
      <c r="A52" s="53" t="s">
        <v>144</v>
      </c>
      <c r="B52" s="54" t="s">
        <v>145</v>
      </c>
      <c r="C52" s="83">
        <f>C53+C54</f>
        <v>9731</v>
      </c>
      <c r="D52" s="83">
        <f>D53+D54</f>
        <v>9731</v>
      </c>
      <c r="E52" s="83">
        <f>E53+E54</f>
        <v>320.75</v>
      </c>
      <c r="F52" s="83">
        <f>(E52*100)/D52</f>
        <v>3.2961668893227829</v>
      </c>
    </row>
    <row r="53" spans="1:6" x14ac:dyDescent="0.2">
      <c r="A53" s="55" t="s">
        <v>146</v>
      </c>
      <c r="B53" s="56" t="s">
        <v>147</v>
      </c>
      <c r="C53" s="84">
        <v>531</v>
      </c>
      <c r="D53" s="84">
        <v>531</v>
      </c>
      <c r="E53" s="84">
        <v>320.75</v>
      </c>
      <c r="F53" s="84"/>
    </row>
    <row r="54" spans="1:6" x14ac:dyDescent="0.2">
      <c r="A54" s="55" t="s">
        <v>148</v>
      </c>
      <c r="B54" s="56" t="s">
        <v>149</v>
      </c>
      <c r="C54" s="84">
        <v>9200</v>
      </c>
      <c r="D54" s="84">
        <v>9200</v>
      </c>
      <c r="E54" s="84">
        <v>0</v>
      </c>
      <c r="F54" s="84"/>
    </row>
    <row r="55" spans="1:6" x14ac:dyDescent="0.2">
      <c r="A55" s="49" t="s">
        <v>150</v>
      </c>
      <c r="B55" s="50" t="s">
        <v>151</v>
      </c>
      <c r="C55" s="80">
        <f t="shared" ref="C55:E57" si="0">C56</f>
        <v>8600</v>
      </c>
      <c r="D55" s="80">
        <f t="shared" si="0"/>
        <v>8600</v>
      </c>
      <c r="E55" s="80">
        <f t="shared" si="0"/>
        <v>4027.51</v>
      </c>
      <c r="F55" s="81">
        <f>(E55*100)/D55</f>
        <v>46.831511627906977</v>
      </c>
    </row>
    <row r="56" spans="1:6" x14ac:dyDescent="0.2">
      <c r="A56" s="51" t="s">
        <v>152</v>
      </c>
      <c r="B56" s="52" t="s">
        <v>153</v>
      </c>
      <c r="C56" s="82">
        <f t="shared" si="0"/>
        <v>8600</v>
      </c>
      <c r="D56" s="82">
        <f t="shared" si="0"/>
        <v>8600</v>
      </c>
      <c r="E56" s="82">
        <f t="shared" si="0"/>
        <v>4027.51</v>
      </c>
      <c r="F56" s="81">
        <f>(E56*100)/D56</f>
        <v>46.831511627906977</v>
      </c>
    </row>
    <row r="57" spans="1:6" x14ac:dyDescent="0.2">
      <c r="A57" s="53" t="s">
        <v>154</v>
      </c>
      <c r="B57" s="54" t="s">
        <v>155</v>
      </c>
      <c r="C57" s="83">
        <f t="shared" si="0"/>
        <v>8600</v>
      </c>
      <c r="D57" s="83">
        <f t="shared" si="0"/>
        <v>8600</v>
      </c>
      <c r="E57" s="83">
        <f t="shared" si="0"/>
        <v>4027.51</v>
      </c>
      <c r="F57" s="83">
        <f>(E57*100)/D57</f>
        <v>46.831511627906977</v>
      </c>
    </row>
    <row r="58" spans="1:6" x14ac:dyDescent="0.2">
      <c r="A58" s="55" t="s">
        <v>156</v>
      </c>
      <c r="B58" s="56" t="s">
        <v>157</v>
      </c>
      <c r="C58" s="84">
        <v>8600</v>
      </c>
      <c r="D58" s="84">
        <v>8600</v>
      </c>
      <c r="E58" s="84">
        <v>4027.51</v>
      </c>
      <c r="F58" s="84"/>
    </row>
    <row r="59" spans="1:6" x14ac:dyDescent="0.2">
      <c r="A59" s="49" t="s">
        <v>50</v>
      </c>
      <c r="B59" s="50" t="s">
        <v>51</v>
      </c>
      <c r="C59" s="80">
        <f t="shared" ref="C59:E60" si="1">C60</f>
        <v>1481043</v>
      </c>
      <c r="D59" s="80">
        <f t="shared" si="1"/>
        <v>1481043</v>
      </c>
      <c r="E59" s="80">
        <f t="shared" si="1"/>
        <v>833303.42</v>
      </c>
      <c r="F59" s="81">
        <f>(E59*100)/D59</f>
        <v>56.264633774981547</v>
      </c>
    </row>
    <row r="60" spans="1:6" x14ac:dyDescent="0.2">
      <c r="A60" s="51" t="s">
        <v>58</v>
      </c>
      <c r="B60" s="52" t="s">
        <v>59</v>
      </c>
      <c r="C60" s="82">
        <f t="shared" si="1"/>
        <v>1481043</v>
      </c>
      <c r="D60" s="82">
        <f t="shared" si="1"/>
        <v>1481043</v>
      </c>
      <c r="E60" s="82">
        <f t="shared" si="1"/>
        <v>833303.42</v>
      </c>
      <c r="F60" s="81">
        <f>(E60*100)/D60</f>
        <v>56.264633774981547</v>
      </c>
    </row>
    <row r="61" spans="1:6" ht="25.5" x14ac:dyDescent="0.2">
      <c r="A61" s="53" t="s">
        <v>60</v>
      </c>
      <c r="B61" s="54" t="s">
        <v>61</v>
      </c>
      <c r="C61" s="83">
        <f>C62+C63</f>
        <v>1481043</v>
      </c>
      <c r="D61" s="83">
        <f>D62+D63</f>
        <v>1481043</v>
      </c>
      <c r="E61" s="83">
        <f>E62+E63</f>
        <v>833303.42</v>
      </c>
      <c r="F61" s="83">
        <f>(E61*100)/D61</f>
        <v>56.264633774981547</v>
      </c>
    </row>
    <row r="62" spans="1:6" x14ac:dyDescent="0.2">
      <c r="A62" s="55" t="s">
        <v>62</v>
      </c>
      <c r="B62" s="56" t="s">
        <v>63</v>
      </c>
      <c r="C62" s="84">
        <v>1472443</v>
      </c>
      <c r="D62" s="84">
        <v>1472443</v>
      </c>
      <c r="E62" s="84">
        <v>829275.91</v>
      </c>
      <c r="F62" s="84"/>
    </row>
    <row r="63" spans="1:6" ht="25.5" x14ac:dyDescent="0.2">
      <c r="A63" s="55" t="s">
        <v>64</v>
      </c>
      <c r="B63" s="56" t="s">
        <v>65</v>
      </c>
      <c r="C63" s="84">
        <v>8600</v>
      </c>
      <c r="D63" s="84">
        <v>8600</v>
      </c>
      <c r="E63" s="84">
        <v>4027.51</v>
      </c>
      <c r="F63" s="84"/>
    </row>
    <row r="64" spans="1:6" x14ac:dyDescent="0.2">
      <c r="A64" s="48" t="s">
        <v>68</v>
      </c>
      <c r="B64" s="48" t="s">
        <v>175</v>
      </c>
      <c r="C64" s="78">
        <f t="shared" ref="C64:E67" si="2">C65</f>
        <v>450</v>
      </c>
      <c r="D64" s="78">
        <f t="shared" si="2"/>
        <v>450</v>
      </c>
      <c r="E64" s="78">
        <f t="shared" si="2"/>
        <v>0</v>
      </c>
      <c r="F64" s="79">
        <f>(E64*100)/D64</f>
        <v>0</v>
      </c>
    </row>
    <row r="65" spans="1:6" x14ac:dyDescent="0.2">
      <c r="A65" s="49" t="s">
        <v>66</v>
      </c>
      <c r="B65" s="50" t="s">
        <v>67</v>
      </c>
      <c r="C65" s="80">
        <f t="shared" si="2"/>
        <v>450</v>
      </c>
      <c r="D65" s="80">
        <f t="shared" si="2"/>
        <v>450</v>
      </c>
      <c r="E65" s="80">
        <f t="shared" si="2"/>
        <v>0</v>
      </c>
      <c r="F65" s="81">
        <f>(E65*100)/D65</f>
        <v>0</v>
      </c>
    </row>
    <row r="66" spans="1:6" x14ac:dyDescent="0.2">
      <c r="A66" s="51" t="s">
        <v>85</v>
      </c>
      <c r="B66" s="52" t="s">
        <v>86</v>
      </c>
      <c r="C66" s="82">
        <f t="shared" si="2"/>
        <v>450</v>
      </c>
      <c r="D66" s="82">
        <f t="shared" si="2"/>
        <v>450</v>
      </c>
      <c r="E66" s="82">
        <f t="shared" si="2"/>
        <v>0</v>
      </c>
      <c r="F66" s="81">
        <f>(E66*100)/D66</f>
        <v>0</v>
      </c>
    </row>
    <row r="67" spans="1:6" x14ac:dyDescent="0.2">
      <c r="A67" s="53" t="s">
        <v>105</v>
      </c>
      <c r="B67" s="54" t="s">
        <v>106</v>
      </c>
      <c r="C67" s="83">
        <f t="shared" si="2"/>
        <v>450</v>
      </c>
      <c r="D67" s="83">
        <f t="shared" si="2"/>
        <v>450</v>
      </c>
      <c r="E67" s="83">
        <f t="shared" si="2"/>
        <v>0</v>
      </c>
      <c r="F67" s="83">
        <f>(E67*100)/D67</f>
        <v>0</v>
      </c>
    </row>
    <row r="68" spans="1:6" x14ac:dyDescent="0.2">
      <c r="A68" s="55" t="s">
        <v>109</v>
      </c>
      <c r="B68" s="56" t="s">
        <v>110</v>
      </c>
      <c r="C68" s="84">
        <v>450</v>
      </c>
      <c r="D68" s="84">
        <v>450</v>
      </c>
      <c r="E68" s="84">
        <v>0</v>
      </c>
      <c r="F68" s="84"/>
    </row>
    <row r="69" spans="1:6" x14ac:dyDescent="0.2">
      <c r="A69" s="49" t="s">
        <v>50</v>
      </c>
      <c r="B69" s="50" t="s">
        <v>51</v>
      </c>
      <c r="C69" s="80">
        <f t="shared" ref="C69:E71" si="3">C70</f>
        <v>450</v>
      </c>
      <c r="D69" s="80">
        <f t="shared" si="3"/>
        <v>450</v>
      </c>
      <c r="E69" s="80">
        <f t="shared" si="3"/>
        <v>0</v>
      </c>
      <c r="F69" s="81">
        <f>(E69*100)/D69</f>
        <v>0</v>
      </c>
    </row>
    <row r="70" spans="1:6" x14ac:dyDescent="0.2">
      <c r="A70" s="51" t="s">
        <v>52</v>
      </c>
      <c r="B70" s="52" t="s">
        <v>53</v>
      </c>
      <c r="C70" s="82">
        <f t="shared" si="3"/>
        <v>450</v>
      </c>
      <c r="D70" s="82">
        <f t="shared" si="3"/>
        <v>450</v>
      </c>
      <c r="E70" s="82">
        <f t="shared" si="3"/>
        <v>0</v>
      </c>
      <c r="F70" s="81">
        <f>(E70*100)/D70</f>
        <v>0</v>
      </c>
    </row>
    <row r="71" spans="1:6" x14ac:dyDescent="0.2">
      <c r="A71" s="53" t="s">
        <v>54</v>
      </c>
      <c r="B71" s="54" t="s">
        <v>55</v>
      </c>
      <c r="C71" s="83">
        <f t="shared" si="3"/>
        <v>450</v>
      </c>
      <c r="D71" s="83">
        <f t="shared" si="3"/>
        <v>450</v>
      </c>
      <c r="E71" s="83">
        <f t="shared" si="3"/>
        <v>0</v>
      </c>
      <c r="F71" s="83">
        <f>(E71*100)/D71</f>
        <v>0</v>
      </c>
    </row>
    <row r="72" spans="1:6" x14ac:dyDescent="0.2">
      <c r="A72" s="55" t="s">
        <v>56</v>
      </c>
      <c r="B72" s="56" t="s">
        <v>57</v>
      </c>
      <c r="C72" s="84">
        <v>450</v>
      </c>
      <c r="D72" s="84">
        <v>450</v>
      </c>
      <c r="E72" s="84">
        <v>0</v>
      </c>
      <c r="F72" s="84"/>
    </row>
    <row r="73" spans="1:6" s="57" customFormat="1" x14ac:dyDescent="0.2"/>
    <row r="74" spans="1:6" s="57" customFormat="1" x14ac:dyDescent="0.2"/>
    <row r="75" spans="1:6" s="57" customFormat="1" x14ac:dyDescent="0.2"/>
    <row r="76" spans="1:6" s="57" customFormat="1" x14ac:dyDescent="0.2"/>
    <row r="77" spans="1:6" s="57" customFormat="1" x14ac:dyDescent="0.2"/>
    <row r="78" spans="1:6" s="57" customFormat="1" x14ac:dyDescent="0.2"/>
    <row r="79" spans="1:6" s="57" customFormat="1" x14ac:dyDescent="0.2"/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pans="1:3" s="57" customFormat="1" x14ac:dyDescent="0.2"/>
    <row r="1202" spans="1:3" s="57" customFormat="1" x14ac:dyDescent="0.2"/>
    <row r="1203" spans="1:3" s="57" customFormat="1" x14ac:dyDescent="0.2"/>
    <row r="1204" spans="1:3" s="57" customFormat="1" x14ac:dyDescent="0.2"/>
    <row r="1205" spans="1:3" s="57" customFormat="1" x14ac:dyDescent="0.2"/>
    <row r="1206" spans="1:3" s="57" customFormat="1" x14ac:dyDescent="0.2"/>
    <row r="1207" spans="1:3" s="57" customFormat="1" x14ac:dyDescent="0.2"/>
    <row r="1208" spans="1:3" s="57" customFormat="1" x14ac:dyDescent="0.2"/>
    <row r="1209" spans="1:3" s="57" customFormat="1" x14ac:dyDescent="0.2"/>
    <row r="1210" spans="1:3" s="57" customFormat="1" x14ac:dyDescent="0.2"/>
    <row r="1211" spans="1:3" s="57" customFormat="1" x14ac:dyDescent="0.2"/>
    <row r="1212" spans="1:3" s="57" customFormat="1" x14ac:dyDescent="0.2"/>
    <row r="1213" spans="1:3" x14ac:dyDescent="0.2">
      <c r="A1213" s="57"/>
      <c r="B1213" s="57"/>
      <c r="C1213" s="57"/>
    </row>
    <row r="1214" spans="1:3" x14ac:dyDescent="0.2">
      <c r="A1214" s="57"/>
      <c r="B1214" s="57"/>
      <c r="C1214" s="57"/>
    </row>
    <row r="1215" spans="1:3" x14ac:dyDescent="0.2">
      <c r="A1215" s="57"/>
      <c r="B1215" s="57"/>
      <c r="C1215" s="57"/>
    </row>
    <row r="1216" spans="1:3" x14ac:dyDescent="0.2">
      <c r="A1216" s="57"/>
      <c r="B1216" s="57"/>
      <c r="C1216" s="57"/>
    </row>
    <row r="1217" spans="1:3" x14ac:dyDescent="0.2">
      <c r="A1217" s="57"/>
      <c r="B1217" s="57"/>
      <c r="C1217" s="57"/>
    </row>
    <row r="1218" spans="1:3" x14ac:dyDescent="0.2">
      <c r="A1218" s="57"/>
      <c r="B1218" s="57"/>
      <c r="C1218" s="57"/>
    </row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40"/>
      <c r="B1250" s="40"/>
      <c r="C1250" s="40"/>
    </row>
    <row r="1251" spans="1:3" x14ac:dyDescent="0.2">
      <c r="A1251" s="40"/>
      <c r="B1251" s="40"/>
      <c r="C1251" s="40"/>
    </row>
    <row r="1252" spans="1:3" x14ac:dyDescent="0.2">
      <c r="A1252" s="40"/>
      <c r="B1252" s="40"/>
      <c r="C1252" s="40"/>
    </row>
    <row r="1253" spans="1:3" x14ac:dyDescent="0.2">
      <c r="A1253" s="40"/>
      <c r="B1253" s="40"/>
      <c r="C1253" s="40"/>
    </row>
    <row r="1254" spans="1:3" x14ac:dyDescent="0.2">
      <c r="A1254" s="40"/>
      <c r="B1254" s="40"/>
      <c r="C1254" s="40"/>
    </row>
    <row r="1255" spans="1:3" x14ac:dyDescent="0.2">
      <c r="A1255" s="40"/>
      <c r="B1255" s="40"/>
      <c r="C1255" s="40"/>
    </row>
    <row r="1256" spans="1:3" x14ac:dyDescent="0.2">
      <c r="A1256" s="40"/>
      <c r="B1256" s="40"/>
      <c r="C1256" s="40"/>
    </row>
    <row r="1257" spans="1:3" x14ac:dyDescent="0.2">
      <c r="A1257" s="40"/>
      <c r="B1257" s="40"/>
      <c r="C1257" s="40"/>
    </row>
    <row r="1258" spans="1:3" x14ac:dyDescent="0.2">
      <c r="A1258" s="40"/>
      <c r="B1258" s="40"/>
      <c r="C1258" s="40"/>
    </row>
    <row r="1259" spans="1:3" x14ac:dyDescent="0.2">
      <c r="A1259" s="40"/>
      <c r="B1259" s="40"/>
      <c r="C1259" s="40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</sheetData>
  <protectedRanges>
    <protectedRange sqref="A15" name="Raspon1"/>
  </protectedRanges>
  <pageMargins left="0.25" right="0.25" top="0.75" bottom="0.75" header="0.3" footer="0.3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Monika Habuzin</cp:lastModifiedBy>
  <cp:lastPrinted>2024-07-23T05:41:10Z</cp:lastPrinted>
  <dcterms:created xsi:type="dcterms:W3CDTF">2022-08-12T12:51:27Z</dcterms:created>
  <dcterms:modified xsi:type="dcterms:W3CDTF">2024-07-23T06:41:30Z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