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vucak\Desktop\IZVJEŠTAJ O IZVRŠENJU PRORAČUNA 2024\ŽDO\"/>
    </mc:Choice>
  </mc:AlternateContent>
  <xr:revisionPtr revIDLastSave="0" documentId="13_ncr:1_{D99502F3-22E5-40B5-ADC1-2C37C1CF1726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9" i="15"/>
  <c r="E79" i="15"/>
  <c r="D79" i="15"/>
  <c r="C79" i="15"/>
  <c r="F78" i="15"/>
  <c r="E78" i="15"/>
  <c r="D78" i="15"/>
  <c r="C78" i="15"/>
  <c r="F77" i="15"/>
  <c r="E77" i="15"/>
  <c r="D77" i="15"/>
  <c r="C77" i="15"/>
  <c r="F75" i="15"/>
  <c r="E75" i="15"/>
  <c r="D75" i="15"/>
  <c r="C75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2" i="15"/>
  <c r="E62" i="15"/>
  <c r="D62" i="15"/>
  <c r="C62" i="15"/>
  <c r="F61" i="15"/>
  <c r="E61" i="15"/>
  <c r="D61" i="15"/>
  <c r="C61" i="15"/>
  <c r="F59" i="15"/>
  <c r="E59" i="15"/>
  <c r="D59" i="15"/>
  <c r="C59" i="15"/>
  <c r="F57" i="15"/>
  <c r="E57" i="15"/>
  <c r="D57" i="15"/>
  <c r="C57" i="15"/>
  <c r="F56" i="15"/>
  <c r="E56" i="15"/>
  <c r="D56" i="15"/>
  <c r="C56" i="15"/>
  <c r="F55" i="15"/>
  <c r="E55" i="15"/>
  <c r="D55" i="15"/>
  <c r="C55" i="15"/>
  <c r="F52" i="15"/>
  <c r="E52" i="15"/>
  <c r="D52" i="15"/>
  <c r="C52" i="15"/>
  <c r="F50" i="15"/>
  <c r="E50" i="15"/>
  <c r="D50" i="15"/>
  <c r="C50" i="15"/>
  <c r="F49" i="15"/>
  <c r="E49" i="15"/>
  <c r="D49" i="15"/>
  <c r="C49" i="15"/>
  <c r="F44" i="15"/>
  <c r="E44" i="15"/>
  <c r="D44" i="15"/>
  <c r="C44" i="15"/>
  <c r="F42" i="15"/>
  <c r="E42" i="15"/>
  <c r="D42" i="15"/>
  <c r="C42" i="15"/>
  <c r="F32" i="15"/>
  <c r="E32" i="15"/>
  <c r="D32" i="15"/>
  <c r="C32" i="15"/>
  <c r="F27" i="15"/>
  <c r="E27" i="15"/>
  <c r="D27" i="15"/>
  <c r="C27" i="15"/>
  <c r="F23" i="15"/>
  <c r="E23" i="15"/>
  <c r="D23" i="15"/>
  <c r="C23" i="15"/>
  <c r="F22" i="15"/>
  <c r="E22" i="15"/>
  <c r="D22" i="15"/>
  <c r="C22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8" i="3"/>
  <c r="K78" i="3"/>
  <c r="L77" i="3"/>
  <c r="K77" i="3"/>
  <c r="J77" i="3"/>
  <c r="I77" i="3"/>
  <c r="H77" i="3"/>
  <c r="G77" i="3"/>
  <c r="L76" i="3"/>
  <c r="K76" i="3"/>
  <c r="J76" i="3"/>
  <c r="I76" i="3"/>
  <c r="H76" i="3"/>
  <c r="G76" i="3"/>
  <c r="L75" i="3"/>
  <c r="K75" i="3"/>
  <c r="L74" i="3"/>
  <c r="K74" i="3"/>
  <c r="J74" i="3"/>
  <c r="I74" i="3"/>
  <c r="H74" i="3"/>
  <c r="G74" i="3"/>
  <c r="L73" i="3"/>
  <c r="K73" i="3"/>
  <c r="L72" i="3"/>
  <c r="K72" i="3"/>
  <c r="J72" i="3"/>
  <c r="I72" i="3"/>
  <c r="H72" i="3"/>
  <c r="G72" i="3"/>
  <c r="L71" i="3"/>
  <c r="K71" i="3"/>
  <c r="J71" i="3"/>
  <c r="I71" i="3"/>
  <c r="H71" i="3"/>
  <c r="G71" i="3"/>
  <c r="L70" i="3"/>
  <c r="K70" i="3"/>
  <c r="J70" i="3"/>
  <c r="I70" i="3"/>
  <c r="H70" i="3"/>
  <c r="G70" i="3"/>
  <c r="L69" i="3"/>
  <c r="K69" i="3"/>
  <c r="L68" i="3"/>
  <c r="K68" i="3"/>
  <c r="L67" i="3"/>
  <c r="K67" i="3"/>
  <c r="J67" i="3"/>
  <c r="I67" i="3"/>
  <c r="H67" i="3"/>
  <c r="G67" i="3"/>
  <c r="L66" i="3"/>
  <c r="K66" i="3"/>
  <c r="L65" i="3"/>
  <c r="K65" i="3"/>
  <c r="J65" i="3"/>
  <c r="I65" i="3"/>
  <c r="H65" i="3"/>
  <c r="G65" i="3"/>
  <c r="L64" i="3"/>
  <c r="K64" i="3"/>
  <c r="J64" i="3"/>
  <c r="I64" i="3"/>
  <c r="H64" i="3"/>
  <c r="G64" i="3"/>
  <c r="L63" i="3"/>
  <c r="K63" i="3"/>
  <c r="L62" i="3"/>
  <c r="K62" i="3"/>
  <c r="L61" i="3"/>
  <c r="K61" i="3"/>
  <c r="L60" i="3"/>
  <c r="K60" i="3"/>
  <c r="L59" i="3"/>
  <c r="K59" i="3"/>
  <c r="J59" i="3"/>
  <c r="I59" i="3"/>
  <c r="H59" i="3"/>
  <c r="G59" i="3"/>
  <c r="L58" i="3"/>
  <c r="K58" i="3"/>
  <c r="L57" i="3"/>
  <c r="K57" i="3"/>
  <c r="J57" i="3"/>
  <c r="I57" i="3"/>
  <c r="H57" i="3"/>
  <c r="G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J47" i="3"/>
  <c r="I47" i="3"/>
  <c r="H47" i="3"/>
  <c r="G47" i="3"/>
  <c r="L46" i="3"/>
  <c r="K46" i="3"/>
  <c r="L45" i="3"/>
  <c r="K45" i="3"/>
  <c r="L44" i="3"/>
  <c r="K44" i="3"/>
  <c r="L43" i="3"/>
  <c r="K43" i="3"/>
  <c r="L42" i="3"/>
  <c r="K42" i="3"/>
  <c r="J42" i="3"/>
  <c r="I42" i="3"/>
  <c r="H42" i="3"/>
  <c r="G42" i="3"/>
  <c r="L41" i="3"/>
  <c r="K41" i="3"/>
  <c r="L40" i="3"/>
  <c r="K40" i="3"/>
  <c r="L39" i="3"/>
  <c r="K39" i="3"/>
  <c r="L38" i="3"/>
  <c r="K38" i="3"/>
  <c r="J38" i="3"/>
  <c r="I38" i="3"/>
  <c r="H38" i="3"/>
  <c r="G38" i="3"/>
  <c r="L37" i="3"/>
  <c r="K37" i="3"/>
  <c r="J37" i="3"/>
  <c r="I37" i="3"/>
  <c r="H37" i="3"/>
  <c r="G37" i="3"/>
  <c r="L36" i="3"/>
  <c r="K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<sst xmlns="http://schemas.openxmlformats.org/spreadsheetml/2006/main" count="404" uniqueCount="193">
  <si>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</si>
  <si>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</si>
  <si>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</si>
  <si>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</si>
  <si>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</si>
  <si>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</si>
  <si>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</si>
  <si>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</si>
  <si>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</si>
  <si>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</si>
  <si>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</si>
  <si>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</si>
  <si>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</si>
  <si>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</si>
  <si>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</si>
  <si>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</si>
  <si>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</si>
  <si>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</si>
  <si>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</si>
  <si>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</si>
  <si>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</si>
  <si>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</si>
  <si>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</si>
  <si>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</si>
  <si>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</si>
  <si>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</si>
  <si>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</si>
  <si>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</si>
  <si>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</si>
  <si>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</si>
  <si>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</si>
  <si>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</si>
  <si>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</si>
  <si>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</si>
  <si>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</si>
  <si>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</si>
  <si>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</si>
  <si>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</si>
  <si>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</si>
  <si>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</si>
  <si>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</si>
  <si>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</si>
  <si>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</si>
  <si>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</si>
  <si>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</si>
  <si>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</si>
  <si>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</si>
  <si>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</si>
  <si>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</si>
  <si>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</si>
  <si>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</si>
  <si>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</si>
  <si>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</si>
  <si>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</si>
  <si>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639</t>
  </si>
  <si>
    <t>Prijenosi između proračunskih korisnika istog proračuna</t>
  </si>
  <si>
    <t>6391</t>
  </si>
  <si>
    <t>Tekući prijenosi između proračunskih korisnika istog proračuna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</si>
  <si>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</si>
  <si>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</si>
  <si>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</si>
  <si>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</si>
  <si>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</si>
  <si>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</si>
  <si>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</si>
  <si>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</si>
  <si>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</si>
  <si>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</si>
  <si>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</si>
  <si>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</si>
  <si>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</si>
  <si>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</si>
  <si>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</si>
  <si>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</si>
  <si>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</si>
  <si>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</si>
  <si>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</si>
  <si>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</si>
  <si>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</si>
  <si>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</si>
  <si>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</si>
  <si>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</si>
  <si>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</si>
  <si>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</si>
  <si>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</si>
  <si>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</si>
  <si>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</si>
  <si>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</si>
  <si>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</si>
  <si>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</si>
  <si>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</si>
  <si>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</si>
  <si>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</si>
  <si>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</si>
  <si>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</si>
  <si>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</si>
  <si>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</si>
  <si>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</si>
  <si>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</si>
  <si>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</si>
  <si>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</si>
  <si>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</si>
  <si>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</si>
  <si>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</si>
  <si>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</si>
  <si>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</si>
  <si>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</si>
  <si>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</si>
  <si>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</si>
  <si>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</si>
  <si>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</si>
  <si>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</si>
  <si>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</si>
  <si>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</si>
  <si>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</si>
  <si>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</si>
  <si>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</si>
  <si>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</si>
  <si>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</si>
  <si>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</si>
  <si>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</si>
  <si>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</si>
  <si>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</si>
  <si>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</si>
  <si>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</si>
  <si>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</si>
  <si>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</si>
  <si>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</si>
  <si>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</si>
  <si>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</si>
  <si>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</si>
  <si>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</si>
  <si>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</si>
  <si>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</si>
  <si>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</si>
  <si>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</si>
  <si>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</si>
  <si>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</si>
  <si>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</si>
  <si>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</si>
  <si>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</si>
  <si>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</si>
  <si>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</si>
  <si>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</si>
  <si>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</si>
  <si>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</si>
  <si>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</si>
  <si>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</si>
  <si>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</si>
  <si>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</si>
  <si>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</si>
  <si>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</si>
  <si>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</si>
  <si>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</si>
  <si>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</si>
  <si>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</si>
  <si>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</si>
  <si>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</si>
  <si>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</si>
  <si>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</si>
  <si>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</si>
  <si>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</si>
  <si>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</si>
  <si>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</si>
  <si>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</si>
  <si>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</si>
  <si>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</si>
  <si>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</si>
  <si>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</si>
  <si>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</si>
  <si>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</si>
  <si>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</si>
  <si>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</si>
  <si>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</si>
  <si>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</si>
  <si>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</si>
  <si>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</si>
  <si>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5 Pomoći</t>
  </si>
  <si>
    <t>52 Ostale pomoći</t>
  </si>
  <si>
    <t>3 Javni red i sigurnost</t>
  </si>
  <si>
    <t>0330 Sudovi</t>
  </si>
  <si>
    <t>109 Ministarstvo pravosuđa i uprave</t>
  </si>
  <si>
    <t>75 Županijska državna odvjetništva</t>
  </si>
  <si>
    <t>3646 PULA ŽUPANIJSKO DRŽAVNO ODVJETNIŠTVO</t>
  </si>
  <si>
    <t>2812 Djelovanje državnih odvjetništava</t>
  </si>
  <si>
    <t>11</t>
  </si>
  <si>
    <t>A640000</t>
  </si>
  <si>
    <t>Progon počinitelja kaznenih i kažnjivih djela i zaštita imovine RH pred županijskim sudovima i upravnim tijelima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</si>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</sst>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2" workbookViewId="0">
      <selection activeCell="K29" sqref="K29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9" t="s">
        <v>8</v>
      </c>
      <c r="C10" s="101"/>
      <c r="D10" s="101"/>
      <c r="E10" s="101"/>
      <c r="F10" s="97"/>
      <c r="G10" s="85">
        <v>1163977.18</v>
      </c>
      <c r="H10" s="86">
        <v>1348113</v>
      </c>
      <c r="I10" s="86">
        <v>1376205.62</v>
      </c>
      <c r="J10" s="86">
        <v>1374081.49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7" t="s">
        <v>0</v>
      </c>
      <c r="C12" s="99"/>
      <c r="D12" s="99"/>
      <c r="E12" s="99"/>
      <c r="F12" s="108"/>
      <c r="G12" s="87">
        <f>G10+G11</f>
        <v>1163977.18</v>
      </c>
      <c r="H12" s="87">
        <f t="shared" ref="H12:J12" si="0">H10+H11</f>
        <v>1348113</v>
      </c>
      <c r="I12" s="87">
        <f t="shared" si="0"/>
        <v>1376205.62</v>
      </c>
      <c r="J12" s="87">
        <f t="shared" si="0"/>
        <v>1374081.49</v>
      </c>
      <c r="K12" s="88">
        <f>J12/G12*100</f>
        <v>118.050552331275</v>
      </c>
      <c r="L12" s="88">
        <f>J12/I12*100</f>
        <v>99.845653151743392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1154266.32</v>
      </c>
      <c r="H13" s="86">
        <v>1272013</v>
      </c>
      <c r="I13" s="86">
        <v>1293495.69</v>
      </c>
      <c r="J13" s="86">
        <v>1291443.3799999999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9710.86</v>
      </c>
      <c r="H14" s="86">
        <v>76100</v>
      </c>
      <c r="I14" s="86">
        <v>82709.929999999993</v>
      </c>
      <c r="J14" s="86">
        <v>82638.11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1163977.1800000002</v>
      </c>
      <c r="H15" s="87">
        <f t="shared" ref="H15:J15" si="1">H13+H14</f>
        <v>1348113</v>
      </c>
      <c r="I15" s="87">
        <f t="shared" si="1"/>
        <v>1376205.6199999999</v>
      </c>
      <c r="J15" s="87">
        <f t="shared" si="1"/>
        <v>1374081.49</v>
      </c>
      <c r="K15" s="88">
        <f>J15/G15*100</f>
        <v>118.050552331275</v>
      </c>
      <c r="L15" s="88">
        <f>J15/I15*100</f>
        <v>99.845653151743392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-2.3283064365386963E-10</v>
      </c>
      <c r="H16" s="90">
        <f t="shared" ref="H16:J16" si="2">H12-H15</f>
        <v>0</v>
      </c>
      <c r="I16" s="90">
        <f t="shared" si="2"/>
        <v>2.3283064365386963E-10</v>
      </c>
      <c r="J16" s="90">
        <f t="shared" si="2"/>
        <v>0</v>
      </c>
      <c r="K16" s="88">
        <f>J16/G16*100</f>
        <v>0</v>
      </c>
      <c r="L16" s="88">
        <f>J16/I16*100</f>
        <v>0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9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-60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-60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-2.3283064365386963E-10</v>
      </c>
      <c r="H27" s="94">
        <f t="shared" ref="H27:J27" si="5">H16+H26</f>
        <v>0</v>
      </c>
      <c r="I27" s="94">
        <f t="shared" si="5"/>
        <v>2.3283064365386963E-10</v>
      </c>
      <c r="J27" s="94">
        <f t="shared" si="5"/>
        <v>-60</v>
      </c>
      <c r="K27" s="93">
        <f>J27/G27*100</f>
        <v>25769803776000</v>
      </c>
      <c r="L27" s="93">
        <f>J27/I27*100</f>
        <v>-25769803776000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9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1163977.18</v>
      </c>
      <c r="H10" s="65">
        <f>H11</f>
        <v>1348113</v>
      </c>
      <c r="I10" s="65">
        <f>I11</f>
        <v>1376205.6199999999</v>
      </c>
      <c r="J10" s="65">
        <f>J11</f>
        <v>1374081.4900000002</v>
      </c>
      <c r="K10" s="69">
        <f t="shared" ref="K10:K21" si="0">(J10*100)/G10</f>
        <v>118.05055233127509</v>
      </c>
      <c r="L10" s="69">
        <f t="shared" ref="L10:L21" si="1">(J10*100)/I10</f>
        <v>99.84565315174342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</f>
        <v>1163977.18</v>
      </c>
      <c r="H11" s="65">
        <f>H12+H15+H18</f>
        <v>1348113</v>
      </c>
      <c r="I11" s="65">
        <f>I12+I15+I18</f>
        <v>1376205.6199999999</v>
      </c>
      <c r="J11" s="65">
        <f>J12+J15+J18</f>
        <v>1374081.4900000002</v>
      </c>
      <c r="K11" s="65">
        <f t="shared" si="0"/>
        <v>118.05055233127509</v>
      </c>
      <c r="L11" s="65">
        <f t="shared" si="1"/>
        <v>99.84565315174342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8099.41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>
        <f t="shared" si="0"/>
        <v>0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8099.41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>
        <f t="shared" si="0"/>
        <v>0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8099.41</v>
      </c>
      <c r="H14" s="66">
        <v>0</v>
      </c>
      <c r="I14" s="66">
        <v>0</v>
      </c>
      <c r="J14" s="66">
        <v>0</v>
      </c>
      <c r="K14" s="66">
        <f t="shared" si="0"/>
        <v>0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498.28</v>
      </c>
      <c r="H15" s="65">
        <f t="shared" si="3"/>
        <v>1800</v>
      </c>
      <c r="I15" s="65">
        <f t="shared" si="3"/>
        <v>1100</v>
      </c>
      <c r="J15" s="65">
        <f t="shared" si="3"/>
        <v>1891.28</v>
      </c>
      <c r="K15" s="65">
        <f t="shared" si="0"/>
        <v>379.56169222124112</v>
      </c>
      <c r="L15" s="65">
        <f t="shared" si="1"/>
        <v>171.93454545454546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498.28</v>
      </c>
      <c r="H16" s="65">
        <f t="shared" si="3"/>
        <v>1800</v>
      </c>
      <c r="I16" s="65">
        <f t="shared" si="3"/>
        <v>1100</v>
      </c>
      <c r="J16" s="65">
        <f t="shared" si="3"/>
        <v>1891.28</v>
      </c>
      <c r="K16" s="65">
        <f t="shared" si="0"/>
        <v>379.56169222124112</v>
      </c>
      <c r="L16" s="65">
        <f t="shared" si="1"/>
        <v>171.93454545454546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498.28</v>
      </c>
      <c r="H17" s="66">
        <v>1800</v>
      </c>
      <c r="I17" s="66">
        <v>1100</v>
      </c>
      <c r="J17" s="66">
        <v>1891.28</v>
      </c>
      <c r="K17" s="66">
        <f t="shared" si="0"/>
        <v>379.56169222124112</v>
      </c>
      <c r="L17" s="66">
        <f t="shared" si="1"/>
        <v>171.93454545454546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1155379.49</v>
      </c>
      <c r="H18" s="65">
        <f>H19</f>
        <v>1346313</v>
      </c>
      <c r="I18" s="65">
        <f>I19</f>
        <v>1375105.6199999999</v>
      </c>
      <c r="J18" s="65">
        <f>J19</f>
        <v>1372190.2100000002</v>
      </c>
      <c r="K18" s="65">
        <f t="shared" si="0"/>
        <v>118.76532532181267</v>
      </c>
      <c r="L18" s="65">
        <f t="shared" si="1"/>
        <v>99.787986467541316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1155379.49</v>
      </c>
      <c r="H19" s="65">
        <f>H20+H21</f>
        <v>1346313</v>
      </c>
      <c r="I19" s="65">
        <f>I20+I21</f>
        <v>1375105.6199999999</v>
      </c>
      <c r="J19" s="65">
        <f>J20+J21</f>
        <v>1372190.2100000002</v>
      </c>
      <c r="K19" s="65">
        <f t="shared" si="0"/>
        <v>118.76532532181267</v>
      </c>
      <c r="L19" s="65">
        <f t="shared" si="1"/>
        <v>99.787986467541316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1145668.6299999999</v>
      </c>
      <c r="H20" s="66">
        <v>1270213</v>
      </c>
      <c r="I20" s="66">
        <v>1292395.69</v>
      </c>
      <c r="J20" s="66">
        <v>1289552.1000000001</v>
      </c>
      <c r="K20" s="66">
        <f t="shared" si="0"/>
        <v>112.5589080675099</v>
      </c>
      <c r="L20" s="66">
        <f t="shared" si="1"/>
        <v>99.779975279861858</v>
      </c>
    </row>
    <row r="21" spans="2:12" x14ac:dyDescent="0.25">
      <c r="B21" s="66"/>
      <c r="C21" s="66"/>
      <c r="D21" s="66"/>
      <c r="E21" s="66" t="s">
        <v>70</v>
      </c>
      <c r="F21" s="66" t="s">
        <v>71</v>
      </c>
      <c r="G21" s="66">
        <v>9710.86</v>
      </c>
      <c r="H21" s="66">
        <v>76100</v>
      </c>
      <c r="I21" s="66">
        <v>82709.929999999993</v>
      </c>
      <c r="J21" s="66">
        <v>82638.11</v>
      </c>
      <c r="K21" s="66">
        <f t="shared" si="0"/>
        <v>850.98652436550412</v>
      </c>
      <c r="L21" s="66">
        <f t="shared" si="1"/>
        <v>99.913166411820214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17" t="s">
        <v>3</v>
      </c>
      <c r="C24" s="118"/>
      <c r="D24" s="118"/>
      <c r="E24" s="118"/>
      <c r="F24" s="119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20">
        <v>1</v>
      </c>
      <c r="C25" s="121"/>
      <c r="D25" s="121"/>
      <c r="E25" s="121"/>
      <c r="F25" s="122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5"/>
      <c r="C26" s="66"/>
      <c r="D26" s="67"/>
      <c r="E26" s="68"/>
      <c r="F26" s="8" t="s">
        <v>21</v>
      </c>
      <c r="G26" s="65">
        <f>G27+G70</f>
        <v>1163977.1800000002</v>
      </c>
      <c r="H26" s="65">
        <f>H27+H70</f>
        <v>1348113</v>
      </c>
      <c r="I26" s="65">
        <f>I27+I70</f>
        <v>1376205.6199999999</v>
      </c>
      <c r="J26" s="65">
        <f>J27+J70</f>
        <v>1374081.4899999998</v>
      </c>
      <c r="K26" s="70">
        <f t="shared" ref="K26:K57" si="4">(J26*100)/G26</f>
        <v>118.05055233127507</v>
      </c>
      <c r="L26" s="70">
        <f t="shared" ref="L26:L57" si="5">(J26*100)/I26</f>
        <v>99.84565315174342</v>
      </c>
    </row>
    <row r="27" spans="2:12" x14ac:dyDescent="0.25">
      <c r="B27" s="65" t="s">
        <v>72</v>
      </c>
      <c r="C27" s="65"/>
      <c r="D27" s="65"/>
      <c r="E27" s="65"/>
      <c r="F27" s="65" t="s">
        <v>73</v>
      </c>
      <c r="G27" s="65">
        <f>G28+G37+G64</f>
        <v>1154266.32</v>
      </c>
      <c r="H27" s="65">
        <f>H28+H37+H64</f>
        <v>1272013</v>
      </c>
      <c r="I27" s="65">
        <f>I28+I37+I64</f>
        <v>1293495.69</v>
      </c>
      <c r="J27" s="65">
        <f>J28+J37+J64</f>
        <v>1291443.3799999999</v>
      </c>
      <c r="K27" s="65">
        <f t="shared" si="4"/>
        <v>111.88435091825255</v>
      </c>
      <c r="L27" s="65">
        <f t="shared" si="5"/>
        <v>99.841336154742038</v>
      </c>
    </row>
    <row r="28" spans="2:12" x14ac:dyDescent="0.25">
      <c r="B28" s="65"/>
      <c r="C28" s="65" t="s">
        <v>74</v>
      </c>
      <c r="D28" s="65"/>
      <c r="E28" s="65"/>
      <c r="F28" s="65" t="s">
        <v>75</v>
      </c>
      <c r="G28" s="65">
        <f>G29+G32+G34</f>
        <v>799120.84</v>
      </c>
      <c r="H28" s="65">
        <f>H29+H32+H34</f>
        <v>911500</v>
      </c>
      <c r="I28" s="65">
        <f>I29+I32+I34</f>
        <v>963319.69</v>
      </c>
      <c r="J28" s="65">
        <f>J29+J32+J34</f>
        <v>960636.60000000009</v>
      </c>
      <c r="K28" s="65">
        <f t="shared" si="4"/>
        <v>120.21168162752457</v>
      </c>
      <c r="L28" s="65">
        <f t="shared" si="5"/>
        <v>99.721474602060724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G30+G31</f>
        <v>658696.36</v>
      </c>
      <c r="H29" s="65">
        <f>H30+H31</f>
        <v>748500</v>
      </c>
      <c r="I29" s="65">
        <f>I30+I31</f>
        <v>799609</v>
      </c>
      <c r="J29" s="65">
        <f>J30+J31</f>
        <v>799178.04</v>
      </c>
      <c r="K29" s="65">
        <f t="shared" si="4"/>
        <v>121.32722883120229</v>
      </c>
      <c r="L29" s="65">
        <f t="shared" si="5"/>
        <v>99.946103658162926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655634.32999999996</v>
      </c>
      <c r="H30" s="66">
        <v>742500</v>
      </c>
      <c r="I30" s="66">
        <v>795609</v>
      </c>
      <c r="J30" s="66">
        <v>795233.02</v>
      </c>
      <c r="K30" s="66">
        <f t="shared" si="4"/>
        <v>121.29215686433015</v>
      </c>
      <c r="L30" s="66">
        <f t="shared" si="5"/>
        <v>99.952743118793279</v>
      </c>
    </row>
    <row r="31" spans="2:12" x14ac:dyDescent="0.25">
      <c r="B31" s="66"/>
      <c r="C31" s="66"/>
      <c r="D31" s="66"/>
      <c r="E31" s="66" t="s">
        <v>80</v>
      </c>
      <c r="F31" s="66" t="s">
        <v>81</v>
      </c>
      <c r="G31" s="66">
        <v>3062.03</v>
      </c>
      <c r="H31" s="66">
        <v>6000</v>
      </c>
      <c r="I31" s="66">
        <v>4000</v>
      </c>
      <c r="J31" s="66">
        <v>3945.02</v>
      </c>
      <c r="K31" s="66">
        <f t="shared" si="4"/>
        <v>128.83675208930023</v>
      </c>
      <c r="L31" s="66">
        <f t="shared" si="5"/>
        <v>98.625500000000002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</f>
        <v>15622.52</v>
      </c>
      <c r="H32" s="65">
        <f>H33</f>
        <v>20000</v>
      </c>
      <c r="I32" s="65">
        <f>I33</f>
        <v>29610.69</v>
      </c>
      <c r="J32" s="65">
        <f>J33</f>
        <v>27125.79</v>
      </c>
      <c r="K32" s="65">
        <f t="shared" si="4"/>
        <v>173.63261496864783</v>
      </c>
      <c r="L32" s="65">
        <f t="shared" si="5"/>
        <v>91.608098291529174</v>
      </c>
    </row>
    <row r="33" spans="2:12" x14ac:dyDescent="0.25">
      <c r="B33" s="66"/>
      <c r="C33" s="66"/>
      <c r="D33" s="66"/>
      <c r="E33" s="66" t="s">
        <v>84</v>
      </c>
      <c r="F33" s="66" t="s">
        <v>83</v>
      </c>
      <c r="G33" s="66">
        <v>15622.52</v>
      </c>
      <c r="H33" s="66">
        <v>20000</v>
      </c>
      <c r="I33" s="66">
        <v>29610.69</v>
      </c>
      <c r="J33" s="66">
        <v>27125.79</v>
      </c>
      <c r="K33" s="66">
        <f t="shared" si="4"/>
        <v>173.63261496864783</v>
      </c>
      <c r="L33" s="66">
        <f t="shared" si="5"/>
        <v>91.608098291529174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G35+G36</f>
        <v>124801.96</v>
      </c>
      <c r="H34" s="65">
        <f>H35+H36</f>
        <v>143000</v>
      </c>
      <c r="I34" s="65">
        <f>I35+I36</f>
        <v>134100</v>
      </c>
      <c r="J34" s="65">
        <f>J35+J36</f>
        <v>134332.76999999999</v>
      </c>
      <c r="K34" s="65">
        <f t="shared" si="4"/>
        <v>107.63674705108798</v>
      </c>
      <c r="L34" s="65">
        <f t="shared" si="5"/>
        <v>100.17357941834452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16118.02</v>
      </c>
      <c r="H35" s="66">
        <v>20000</v>
      </c>
      <c r="I35" s="66">
        <v>2500</v>
      </c>
      <c r="J35" s="66">
        <v>2468.44</v>
      </c>
      <c r="K35" s="66">
        <f t="shared" si="4"/>
        <v>15.314784322143787</v>
      </c>
      <c r="L35" s="66">
        <f t="shared" si="5"/>
        <v>98.7376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108683.94</v>
      </c>
      <c r="H36" s="66">
        <v>123000</v>
      </c>
      <c r="I36" s="66">
        <v>131600</v>
      </c>
      <c r="J36" s="66">
        <v>131864.32999999999</v>
      </c>
      <c r="K36" s="66">
        <f t="shared" si="4"/>
        <v>121.3282569623442</v>
      </c>
      <c r="L36" s="66">
        <f t="shared" si="5"/>
        <v>100.20085866261398</v>
      </c>
    </row>
    <row r="37" spans="2:12" x14ac:dyDescent="0.25">
      <c r="B37" s="65"/>
      <c r="C37" s="65" t="s">
        <v>91</v>
      </c>
      <c r="D37" s="65"/>
      <c r="E37" s="65"/>
      <c r="F37" s="65" t="s">
        <v>92</v>
      </c>
      <c r="G37" s="65">
        <f>G38+G42+G47+G57+G59</f>
        <v>339898.48000000004</v>
      </c>
      <c r="H37" s="65">
        <f>H38+H42+H47+H57+H59</f>
        <v>342800</v>
      </c>
      <c r="I37" s="65">
        <f>I38+I42+I47+I57+I59</f>
        <v>325100</v>
      </c>
      <c r="J37" s="65">
        <f>J38+J42+J47+J57+J59</f>
        <v>325857.39999999997</v>
      </c>
      <c r="K37" s="65">
        <f t="shared" si="4"/>
        <v>95.869037131322258</v>
      </c>
      <c r="L37" s="65">
        <f t="shared" si="5"/>
        <v>100.23297446939404</v>
      </c>
    </row>
    <row r="38" spans="2:12" x14ac:dyDescent="0.25">
      <c r="B38" s="65"/>
      <c r="C38" s="65"/>
      <c r="D38" s="65" t="s">
        <v>93</v>
      </c>
      <c r="E38" s="65"/>
      <c r="F38" s="65" t="s">
        <v>94</v>
      </c>
      <c r="G38" s="65">
        <f>G39+G40+G41</f>
        <v>25644.69</v>
      </c>
      <c r="H38" s="65">
        <f>H39+H40+H41</f>
        <v>31700</v>
      </c>
      <c r="I38" s="65">
        <f>I39+I40+I41</f>
        <v>31700</v>
      </c>
      <c r="J38" s="65">
        <f>J39+J40+J41</f>
        <v>29750.09</v>
      </c>
      <c r="K38" s="65">
        <f t="shared" si="4"/>
        <v>116.00877218636685</v>
      </c>
      <c r="L38" s="65">
        <f t="shared" si="5"/>
        <v>93.848864353312308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7167</v>
      </c>
      <c r="H39" s="66">
        <v>7000</v>
      </c>
      <c r="I39" s="66">
        <v>7000</v>
      </c>
      <c r="J39" s="66">
        <v>8800</v>
      </c>
      <c r="K39" s="66">
        <f t="shared" si="4"/>
        <v>122.78498674480257</v>
      </c>
      <c r="L39" s="66">
        <f t="shared" si="5"/>
        <v>125.71428571428571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18177.689999999999</v>
      </c>
      <c r="H40" s="66">
        <v>24000</v>
      </c>
      <c r="I40" s="66">
        <v>24000</v>
      </c>
      <c r="J40" s="66">
        <v>20787.59</v>
      </c>
      <c r="K40" s="66">
        <f t="shared" si="4"/>
        <v>114.3577099180369</v>
      </c>
      <c r="L40" s="66">
        <f t="shared" si="5"/>
        <v>86.614958333333334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300</v>
      </c>
      <c r="H41" s="66">
        <v>700</v>
      </c>
      <c r="I41" s="66">
        <v>700</v>
      </c>
      <c r="J41" s="66">
        <v>162.5</v>
      </c>
      <c r="K41" s="66">
        <f t="shared" si="4"/>
        <v>54.166666666666664</v>
      </c>
      <c r="L41" s="66">
        <f t="shared" si="5"/>
        <v>23.214285714285715</v>
      </c>
    </row>
    <row r="42" spans="2:12" x14ac:dyDescent="0.25">
      <c r="B42" s="65"/>
      <c r="C42" s="65"/>
      <c r="D42" s="65" t="s">
        <v>101</v>
      </c>
      <c r="E42" s="65"/>
      <c r="F42" s="65" t="s">
        <v>102</v>
      </c>
      <c r="G42" s="65">
        <f>G43+G44+G45+G46</f>
        <v>55645.909999999996</v>
      </c>
      <c r="H42" s="65">
        <f>H43+H44+H45+H46</f>
        <v>81800</v>
      </c>
      <c r="I42" s="65">
        <f>I43+I44+I45+I46</f>
        <v>54400</v>
      </c>
      <c r="J42" s="65">
        <f>J43+J44+J45+J46</f>
        <v>49680.62</v>
      </c>
      <c r="K42" s="65">
        <f t="shared" si="4"/>
        <v>89.279912935200457</v>
      </c>
      <c r="L42" s="65">
        <f t="shared" si="5"/>
        <v>91.324669117647062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13443.28</v>
      </c>
      <c r="H43" s="66">
        <v>13500</v>
      </c>
      <c r="I43" s="66">
        <v>13100</v>
      </c>
      <c r="J43" s="66">
        <v>11811.28</v>
      </c>
      <c r="K43" s="66">
        <f t="shared" si="4"/>
        <v>87.860105569474115</v>
      </c>
      <c r="L43" s="66">
        <f t="shared" si="5"/>
        <v>90.162442748091607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41100</v>
      </c>
      <c r="H44" s="66">
        <v>65300</v>
      </c>
      <c r="I44" s="66">
        <v>38300</v>
      </c>
      <c r="J44" s="66">
        <v>36993.67</v>
      </c>
      <c r="K44" s="66">
        <f t="shared" si="4"/>
        <v>90.008929440389295</v>
      </c>
      <c r="L44" s="66">
        <f t="shared" si="5"/>
        <v>96.589216710182768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1102.6300000000001</v>
      </c>
      <c r="H45" s="66">
        <v>2000</v>
      </c>
      <c r="I45" s="66">
        <v>2000</v>
      </c>
      <c r="J45" s="66">
        <v>90.66</v>
      </c>
      <c r="K45" s="66">
        <f t="shared" si="4"/>
        <v>8.2221597453361497</v>
      </c>
      <c r="L45" s="66">
        <f t="shared" si="5"/>
        <v>4.5330000000000004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0</v>
      </c>
      <c r="H46" s="66">
        <v>1000</v>
      </c>
      <c r="I46" s="66">
        <v>1000</v>
      </c>
      <c r="J46" s="66">
        <v>785.01</v>
      </c>
      <c r="K46" s="66" t="e">
        <f t="shared" si="4"/>
        <v>#DIV/0!</v>
      </c>
      <c r="L46" s="66">
        <f t="shared" si="5"/>
        <v>78.501000000000005</v>
      </c>
    </row>
    <row r="47" spans="2:12" x14ac:dyDescent="0.25">
      <c r="B47" s="65"/>
      <c r="C47" s="65"/>
      <c r="D47" s="65" t="s">
        <v>111</v>
      </c>
      <c r="E47" s="65"/>
      <c r="F47" s="65" t="s">
        <v>112</v>
      </c>
      <c r="G47" s="65">
        <f>G48+G49+G50+G51+G52+G53+G54+G55+G56</f>
        <v>254914.42</v>
      </c>
      <c r="H47" s="65">
        <f>H48+H49+H50+H51+H52+H53+H54+H55+H56</f>
        <v>225550</v>
      </c>
      <c r="I47" s="65">
        <f>I48+I49+I50+I51+I52+I53+I54+I55+I56</f>
        <v>235250</v>
      </c>
      <c r="J47" s="65">
        <f>J48+J49+J50+J51+J52+J53+J54+J55+J56</f>
        <v>239071.66</v>
      </c>
      <c r="K47" s="65">
        <f t="shared" si="4"/>
        <v>93.78506716097111</v>
      </c>
      <c r="L47" s="65">
        <f t="shared" si="5"/>
        <v>101.62451009564293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8372</v>
      </c>
      <c r="H48" s="66">
        <v>13000</v>
      </c>
      <c r="I48" s="66">
        <v>13000</v>
      </c>
      <c r="J48" s="66">
        <v>10708.13</v>
      </c>
      <c r="K48" s="66">
        <f t="shared" si="4"/>
        <v>127.90408504538939</v>
      </c>
      <c r="L48" s="66">
        <f t="shared" si="5"/>
        <v>82.370230769230773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50690.41</v>
      </c>
      <c r="H49" s="66">
        <v>26000</v>
      </c>
      <c r="I49" s="66">
        <v>15700</v>
      </c>
      <c r="J49" s="66">
        <v>13280</v>
      </c>
      <c r="K49" s="66">
        <f t="shared" si="4"/>
        <v>26.19824933355244</v>
      </c>
      <c r="L49" s="66">
        <f t="shared" si="5"/>
        <v>84.585987261146499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945.2</v>
      </c>
      <c r="H50" s="66">
        <v>2000</v>
      </c>
      <c r="I50" s="66">
        <v>2000</v>
      </c>
      <c r="J50" s="66">
        <v>3370</v>
      </c>
      <c r="K50" s="66">
        <f t="shared" si="4"/>
        <v>356.53829877274649</v>
      </c>
      <c r="L50" s="66">
        <f t="shared" si="5"/>
        <v>168.5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14600</v>
      </c>
      <c r="H51" s="66">
        <v>15000</v>
      </c>
      <c r="I51" s="66">
        <v>15000</v>
      </c>
      <c r="J51" s="66">
        <v>15684.77</v>
      </c>
      <c r="K51" s="66">
        <f t="shared" si="4"/>
        <v>107.42993150684931</v>
      </c>
      <c r="L51" s="66">
        <f t="shared" si="5"/>
        <v>104.56513333333334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3716</v>
      </c>
      <c r="H52" s="66">
        <v>4000</v>
      </c>
      <c r="I52" s="66">
        <v>4000</v>
      </c>
      <c r="J52" s="66">
        <v>4188.37</v>
      </c>
      <c r="K52" s="66">
        <f t="shared" si="4"/>
        <v>112.71178686759957</v>
      </c>
      <c r="L52" s="66">
        <f t="shared" si="5"/>
        <v>104.70925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2187.46</v>
      </c>
      <c r="H53" s="66">
        <v>5000</v>
      </c>
      <c r="I53" s="66">
        <v>5000</v>
      </c>
      <c r="J53" s="66">
        <v>3734.42</v>
      </c>
      <c r="K53" s="66">
        <f t="shared" si="4"/>
        <v>170.71946458449526</v>
      </c>
      <c r="L53" s="66">
        <f t="shared" si="5"/>
        <v>74.688400000000001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153000</v>
      </c>
      <c r="H54" s="66">
        <v>156450</v>
      </c>
      <c r="I54" s="66">
        <v>176450</v>
      </c>
      <c r="J54" s="66">
        <v>187400</v>
      </c>
      <c r="K54" s="66">
        <f t="shared" si="4"/>
        <v>122.48366013071896</v>
      </c>
      <c r="L54" s="66">
        <f t="shared" si="5"/>
        <v>106.20572400113346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30</v>
      </c>
      <c r="H55" s="66">
        <v>100</v>
      </c>
      <c r="I55" s="66">
        <v>100</v>
      </c>
      <c r="J55" s="66">
        <v>30</v>
      </c>
      <c r="K55" s="66">
        <f t="shared" si="4"/>
        <v>100</v>
      </c>
      <c r="L55" s="66">
        <f t="shared" si="5"/>
        <v>30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21373.35</v>
      </c>
      <c r="H56" s="66">
        <v>4000</v>
      </c>
      <c r="I56" s="66">
        <v>4000</v>
      </c>
      <c r="J56" s="66">
        <v>675.97</v>
      </c>
      <c r="K56" s="66">
        <f t="shared" si="4"/>
        <v>3.1626768849993101</v>
      </c>
      <c r="L56" s="66">
        <f t="shared" si="5"/>
        <v>16.899249999999999</v>
      </c>
    </row>
    <row r="57" spans="2:12" x14ac:dyDescent="0.25">
      <c r="B57" s="65"/>
      <c r="C57" s="65"/>
      <c r="D57" s="65" t="s">
        <v>131</v>
      </c>
      <c r="E57" s="65"/>
      <c r="F57" s="65" t="s">
        <v>132</v>
      </c>
      <c r="G57" s="65">
        <f>G58</f>
        <v>2621</v>
      </c>
      <c r="H57" s="65">
        <f>H58</f>
        <v>1600</v>
      </c>
      <c r="I57" s="65">
        <f>I58</f>
        <v>1600</v>
      </c>
      <c r="J57" s="65">
        <f>J58</f>
        <v>1683.93</v>
      </c>
      <c r="K57" s="65">
        <f t="shared" si="4"/>
        <v>64.247615413964141</v>
      </c>
      <c r="L57" s="65">
        <f t="shared" si="5"/>
        <v>105.245625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2621</v>
      </c>
      <c r="H58" s="66">
        <v>1600</v>
      </c>
      <c r="I58" s="66">
        <v>1600</v>
      </c>
      <c r="J58" s="66">
        <v>1683.93</v>
      </c>
      <c r="K58" s="66">
        <f t="shared" ref="K58:K78" si="6">(J58*100)/G58</f>
        <v>64.247615413964141</v>
      </c>
      <c r="L58" s="66">
        <f t="shared" ref="L58:L78" si="7">(J58*100)/I58</f>
        <v>105.245625</v>
      </c>
    </row>
    <row r="59" spans="2:12" x14ac:dyDescent="0.25">
      <c r="B59" s="65"/>
      <c r="C59" s="65"/>
      <c r="D59" s="65" t="s">
        <v>135</v>
      </c>
      <c r="E59" s="65"/>
      <c r="F59" s="65" t="s">
        <v>136</v>
      </c>
      <c r="G59" s="65">
        <f>G60+G61+G62+G63</f>
        <v>1072.46</v>
      </c>
      <c r="H59" s="65">
        <f>H60+H61+H62+H63</f>
        <v>2150</v>
      </c>
      <c r="I59" s="65">
        <f>I60+I61+I62+I63</f>
        <v>2150</v>
      </c>
      <c r="J59" s="65">
        <f>J60+J61+J62+J63</f>
        <v>5671.0999999999995</v>
      </c>
      <c r="K59" s="65">
        <f t="shared" si="6"/>
        <v>528.79361468026775</v>
      </c>
      <c r="L59" s="65">
        <f t="shared" si="7"/>
        <v>263.77209302325582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638.41999999999996</v>
      </c>
      <c r="H60" s="66">
        <v>1000</v>
      </c>
      <c r="I60" s="66">
        <v>1000</v>
      </c>
      <c r="J60" s="66">
        <v>991.83</v>
      </c>
      <c r="K60" s="66">
        <f t="shared" si="6"/>
        <v>155.35697503211054</v>
      </c>
      <c r="L60" s="66">
        <f t="shared" si="7"/>
        <v>99.183000000000007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102.04</v>
      </c>
      <c r="H61" s="66">
        <v>150</v>
      </c>
      <c r="I61" s="66">
        <v>150</v>
      </c>
      <c r="J61" s="66">
        <v>42.9</v>
      </c>
      <c r="K61" s="66">
        <f t="shared" si="6"/>
        <v>42.04233633869071</v>
      </c>
      <c r="L61" s="66">
        <f t="shared" si="7"/>
        <v>28.6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0</v>
      </c>
      <c r="H62" s="66">
        <v>0</v>
      </c>
      <c r="I62" s="66">
        <v>0</v>
      </c>
      <c r="J62" s="66">
        <v>3868.24</v>
      </c>
      <c r="K62" s="66" t="e">
        <f t="shared" si="6"/>
        <v>#DIV/0!</v>
      </c>
      <c r="L62" s="66" t="e">
        <f t="shared" si="7"/>
        <v>#DIV/0!</v>
      </c>
    </row>
    <row r="63" spans="2:12" x14ac:dyDescent="0.25">
      <c r="B63" s="66"/>
      <c r="C63" s="66"/>
      <c r="D63" s="66"/>
      <c r="E63" s="66" t="s">
        <v>143</v>
      </c>
      <c r="F63" s="66" t="s">
        <v>136</v>
      </c>
      <c r="G63" s="66">
        <v>332</v>
      </c>
      <c r="H63" s="66">
        <v>1000</v>
      </c>
      <c r="I63" s="66">
        <v>1000</v>
      </c>
      <c r="J63" s="66">
        <v>768.13</v>
      </c>
      <c r="K63" s="66">
        <f t="shared" si="6"/>
        <v>231.3644578313253</v>
      </c>
      <c r="L63" s="66">
        <f t="shared" si="7"/>
        <v>76.813000000000002</v>
      </c>
    </row>
    <row r="64" spans="2:12" x14ac:dyDescent="0.25">
      <c r="B64" s="65"/>
      <c r="C64" s="65" t="s">
        <v>144</v>
      </c>
      <c r="D64" s="65"/>
      <c r="E64" s="65"/>
      <c r="F64" s="65" t="s">
        <v>145</v>
      </c>
      <c r="G64" s="65">
        <f>G65+G67</f>
        <v>15247</v>
      </c>
      <c r="H64" s="65">
        <f>H65+H67</f>
        <v>17713</v>
      </c>
      <c r="I64" s="65">
        <f>I65+I67</f>
        <v>5076</v>
      </c>
      <c r="J64" s="65">
        <f>J65+J67</f>
        <v>4949.38</v>
      </c>
      <c r="K64" s="65">
        <f t="shared" si="6"/>
        <v>32.461336656391424</v>
      </c>
      <c r="L64" s="65">
        <f t="shared" si="7"/>
        <v>97.505516154452323</v>
      </c>
    </row>
    <row r="65" spans="2:12" x14ac:dyDescent="0.25">
      <c r="B65" s="65"/>
      <c r="C65" s="65"/>
      <c r="D65" s="65" t="s">
        <v>146</v>
      </c>
      <c r="E65" s="65"/>
      <c r="F65" s="65" t="s">
        <v>147</v>
      </c>
      <c r="G65" s="65">
        <f>G66</f>
        <v>945</v>
      </c>
      <c r="H65" s="65">
        <f>H66</f>
        <v>850</v>
      </c>
      <c r="I65" s="65">
        <f>I66</f>
        <v>750</v>
      </c>
      <c r="J65" s="65">
        <f>J66</f>
        <v>730</v>
      </c>
      <c r="K65" s="65">
        <f t="shared" si="6"/>
        <v>77.248677248677254</v>
      </c>
      <c r="L65" s="65">
        <f t="shared" si="7"/>
        <v>97.333333333333329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945</v>
      </c>
      <c r="H66" s="66">
        <v>850</v>
      </c>
      <c r="I66" s="66">
        <v>750</v>
      </c>
      <c r="J66" s="66">
        <v>730</v>
      </c>
      <c r="K66" s="66">
        <f t="shared" si="6"/>
        <v>77.248677248677254</v>
      </c>
      <c r="L66" s="66">
        <f t="shared" si="7"/>
        <v>97.333333333333329</v>
      </c>
    </row>
    <row r="67" spans="2:12" x14ac:dyDescent="0.25">
      <c r="B67" s="65"/>
      <c r="C67" s="65"/>
      <c r="D67" s="65" t="s">
        <v>150</v>
      </c>
      <c r="E67" s="65"/>
      <c r="F67" s="65" t="s">
        <v>151</v>
      </c>
      <c r="G67" s="65">
        <f>G68+G69</f>
        <v>14302</v>
      </c>
      <c r="H67" s="65">
        <f>H68+H69</f>
        <v>16863</v>
      </c>
      <c r="I67" s="65">
        <f>I68+I69</f>
        <v>4326</v>
      </c>
      <c r="J67" s="65">
        <f>J68+J69</f>
        <v>4219.38</v>
      </c>
      <c r="K67" s="65">
        <f t="shared" si="6"/>
        <v>29.502027688435184</v>
      </c>
      <c r="L67" s="65">
        <f t="shared" si="7"/>
        <v>97.535367545076284</v>
      </c>
    </row>
    <row r="68" spans="2:12" x14ac:dyDescent="0.25">
      <c r="B68" s="66"/>
      <c r="C68" s="66"/>
      <c r="D68" s="66"/>
      <c r="E68" s="66" t="s">
        <v>152</v>
      </c>
      <c r="F68" s="66" t="s">
        <v>153</v>
      </c>
      <c r="G68" s="66">
        <v>1030</v>
      </c>
      <c r="H68" s="66">
        <v>1000</v>
      </c>
      <c r="I68" s="66">
        <v>1500</v>
      </c>
      <c r="J68" s="66">
        <v>1219.3800000000001</v>
      </c>
      <c r="K68" s="66">
        <f t="shared" si="6"/>
        <v>118.38640776699029</v>
      </c>
      <c r="L68" s="66">
        <f t="shared" si="7"/>
        <v>81.292000000000002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13272</v>
      </c>
      <c r="H69" s="66">
        <v>15863</v>
      </c>
      <c r="I69" s="66">
        <v>2826</v>
      </c>
      <c r="J69" s="66">
        <v>3000</v>
      </c>
      <c r="K69" s="66">
        <f t="shared" si="6"/>
        <v>22.603978300180831</v>
      </c>
      <c r="L69" s="66">
        <f t="shared" si="7"/>
        <v>106.15711252653928</v>
      </c>
    </row>
    <row r="70" spans="2:12" x14ac:dyDescent="0.25">
      <c r="B70" s="65" t="s">
        <v>156</v>
      </c>
      <c r="C70" s="65"/>
      <c r="D70" s="65"/>
      <c r="E70" s="65"/>
      <c r="F70" s="65" t="s">
        <v>157</v>
      </c>
      <c r="G70" s="65">
        <f>G71+G76</f>
        <v>9710.86</v>
      </c>
      <c r="H70" s="65">
        <f>H71+H76</f>
        <v>76100</v>
      </c>
      <c r="I70" s="65">
        <f>I71+I76</f>
        <v>82709.929999999993</v>
      </c>
      <c r="J70" s="65">
        <f>J71+J76</f>
        <v>82638.109999999986</v>
      </c>
      <c r="K70" s="65">
        <f t="shared" si="6"/>
        <v>850.98652436550412</v>
      </c>
      <c r="L70" s="65">
        <f t="shared" si="7"/>
        <v>99.913166411820214</v>
      </c>
    </row>
    <row r="71" spans="2:12" x14ac:dyDescent="0.25">
      <c r="B71" s="65"/>
      <c r="C71" s="65" t="s">
        <v>158</v>
      </c>
      <c r="D71" s="65"/>
      <c r="E71" s="65"/>
      <c r="F71" s="65" t="s">
        <v>159</v>
      </c>
      <c r="G71" s="65">
        <f>G72+G74</f>
        <v>9710.86</v>
      </c>
      <c r="H71" s="65">
        <f>H72+H74</f>
        <v>21100</v>
      </c>
      <c r="I71" s="65">
        <f>I72+I74</f>
        <v>7300</v>
      </c>
      <c r="J71" s="65">
        <f>J72+J74</f>
        <v>7228.18</v>
      </c>
      <c r="K71" s="65">
        <f t="shared" si="6"/>
        <v>74.433984219729254</v>
      </c>
      <c r="L71" s="65">
        <f t="shared" si="7"/>
        <v>99.016164383561645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</f>
        <v>2676.86</v>
      </c>
      <c r="H72" s="65">
        <f>H73</f>
        <v>13800</v>
      </c>
      <c r="I72" s="65">
        <f>I73</f>
        <v>0</v>
      </c>
      <c r="J72" s="65">
        <f>J73</f>
        <v>0</v>
      </c>
      <c r="K72" s="65">
        <f t="shared" si="6"/>
        <v>0</v>
      </c>
      <c r="L72" s="65" t="e">
        <f t="shared" si="7"/>
        <v>#DIV/0!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2676.86</v>
      </c>
      <c r="H73" s="66">
        <v>13800</v>
      </c>
      <c r="I73" s="66">
        <v>0</v>
      </c>
      <c r="J73" s="66">
        <v>0</v>
      </c>
      <c r="K73" s="66">
        <f t="shared" si="6"/>
        <v>0</v>
      </c>
      <c r="L73" s="66" t="e">
        <f t="shared" si="7"/>
        <v>#DIV/0!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>G75</f>
        <v>7034</v>
      </c>
      <c r="H74" s="65">
        <f>H75</f>
        <v>7300</v>
      </c>
      <c r="I74" s="65">
        <f>I75</f>
        <v>7300</v>
      </c>
      <c r="J74" s="65">
        <f>J75</f>
        <v>7228.18</v>
      </c>
      <c r="K74" s="65">
        <f t="shared" si="6"/>
        <v>102.7605914131362</v>
      </c>
      <c r="L74" s="65">
        <f t="shared" si="7"/>
        <v>99.016164383561645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7034</v>
      </c>
      <c r="H75" s="66">
        <v>7300</v>
      </c>
      <c r="I75" s="66">
        <v>7300</v>
      </c>
      <c r="J75" s="66">
        <v>7228.18</v>
      </c>
      <c r="K75" s="66">
        <f t="shared" si="6"/>
        <v>102.7605914131362</v>
      </c>
      <c r="L75" s="66">
        <f t="shared" si="7"/>
        <v>99.016164383561645</v>
      </c>
    </row>
    <row r="76" spans="2:12" x14ac:dyDescent="0.25">
      <c r="B76" s="65"/>
      <c r="C76" s="65" t="s">
        <v>168</v>
      </c>
      <c r="D76" s="65"/>
      <c r="E76" s="65"/>
      <c r="F76" s="65" t="s">
        <v>169</v>
      </c>
      <c r="G76" s="65">
        <f t="shared" ref="G76:J77" si="8">G77</f>
        <v>0</v>
      </c>
      <c r="H76" s="65">
        <f t="shared" si="8"/>
        <v>55000</v>
      </c>
      <c r="I76" s="65">
        <f t="shared" si="8"/>
        <v>75409.929999999993</v>
      </c>
      <c r="J76" s="65">
        <f t="shared" si="8"/>
        <v>75409.929999999993</v>
      </c>
      <c r="K76" s="65" t="e">
        <f t="shared" si="6"/>
        <v>#DIV/0!</v>
      </c>
      <c r="L76" s="65">
        <f t="shared" si="7"/>
        <v>100.00000000000001</v>
      </c>
    </row>
    <row r="77" spans="2:12" x14ac:dyDescent="0.25">
      <c r="B77" s="65"/>
      <c r="C77" s="65"/>
      <c r="D77" s="65" t="s">
        <v>170</v>
      </c>
      <c r="E77" s="65"/>
      <c r="F77" s="65" t="s">
        <v>171</v>
      </c>
      <c r="G77" s="65">
        <f t="shared" si="8"/>
        <v>0</v>
      </c>
      <c r="H77" s="65">
        <f t="shared" si="8"/>
        <v>55000</v>
      </c>
      <c r="I77" s="65">
        <f t="shared" si="8"/>
        <v>75409.929999999993</v>
      </c>
      <c r="J77" s="65">
        <f t="shared" si="8"/>
        <v>75409.929999999993</v>
      </c>
      <c r="K77" s="65" t="e">
        <f t="shared" si="6"/>
        <v>#DIV/0!</v>
      </c>
      <c r="L77" s="65">
        <f t="shared" si="7"/>
        <v>100.00000000000001</v>
      </c>
    </row>
    <row r="78" spans="2:12" x14ac:dyDescent="0.25">
      <c r="B78" s="66"/>
      <c r="C78" s="66"/>
      <c r="D78" s="66"/>
      <c r="E78" s="66" t="s">
        <v>172</v>
      </c>
      <c r="F78" s="66" t="s">
        <v>171</v>
      </c>
      <c r="G78" s="66">
        <v>0</v>
      </c>
      <c r="H78" s="66">
        <v>55000</v>
      </c>
      <c r="I78" s="66">
        <v>75409.929999999993</v>
      </c>
      <c r="J78" s="66">
        <v>75409.929999999993</v>
      </c>
      <c r="K78" s="66" t="e">
        <f t="shared" si="6"/>
        <v>#DIV/0!</v>
      </c>
      <c r="L78" s="66">
        <f t="shared" si="7"/>
        <v>100.00000000000001</v>
      </c>
    </row>
    <row r="79" spans="2:12" x14ac:dyDescent="0.25">
      <c r="B79" s="65"/>
      <c r="C79" s="66"/>
      <c r="D79" s="67"/>
      <c r="E79" s="68"/>
      <c r="F79" s="8"/>
      <c r="G79" s="65"/>
      <c r="H79" s="65"/>
      <c r="I79" s="65"/>
      <c r="J79" s="65"/>
      <c r="K79" s="70"/>
      <c r="L79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9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</f>
        <v>1163977.18</v>
      </c>
      <c r="D6" s="71">
        <f>D7+D9+D11</f>
        <v>1348113</v>
      </c>
      <c r="E6" s="71">
        <f>E7+E9+E11</f>
        <v>1376205.62</v>
      </c>
      <c r="F6" s="71">
        <f>F7+F9+F11</f>
        <v>1374081.49</v>
      </c>
      <c r="G6" s="72">
        <f t="shared" ref="G6:G19" si="0">(F6*100)/C6</f>
        <v>118.05055233127509</v>
      </c>
      <c r="H6" s="72">
        <f t="shared" ref="H6:H19" si="1">(F6*100)/E6</f>
        <v>99.845653151743406</v>
      </c>
    </row>
    <row r="7" spans="1:8" x14ac:dyDescent="0.25">
      <c r="A7"/>
      <c r="B7" s="8" t="s">
        <v>173</v>
      </c>
      <c r="C7" s="71">
        <f>C8</f>
        <v>1155379.49</v>
      </c>
      <c r="D7" s="71">
        <f>D8</f>
        <v>1346313</v>
      </c>
      <c r="E7" s="71">
        <f>E8</f>
        <v>1375105.62</v>
      </c>
      <c r="F7" s="71">
        <f>F8</f>
        <v>1372190.21</v>
      </c>
      <c r="G7" s="72">
        <f t="shared" si="0"/>
        <v>118.76532532181267</v>
      </c>
      <c r="H7" s="72">
        <f t="shared" si="1"/>
        <v>99.787986467541302</v>
      </c>
    </row>
    <row r="8" spans="1:8" x14ac:dyDescent="0.25">
      <c r="A8"/>
      <c r="B8" s="16" t="s">
        <v>174</v>
      </c>
      <c r="C8" s="73">
        <v>1155379.49</v>
      </c>
      <c r="D8" s="73">
        <v>1346313</v>
      </c>
      <c r="E8" s="73">
        <v>1375105.62</v>
      </c>
      <c r="F8" s="74">
        <v>1372190.21</v>
      </c>
      <c r="G8" s="70">
        <f t="shared" si="0"/>
        <v>118.76532532181267</v>
      </c>
      <c r="H8" s="70">
        <f t="shared" si="1"/>
        <v>99.787986467541302</v>
      </c>
    </row>
    <row r="9" spans="1:8" x14ac:dyDescent="0.25">
      <c r="A9"/>
      <c r="B9" s="8" t="s">
        <v>175</v>
      </c>
      <c r="C9" s="71">
        <f>C10</f>
        <v>498.28</v>
      </c>
      <c r="D9" s="71">
        <f>D10</f>
        <v>1800</v>
      </c>
      <c r="E9" s="71">
        <f>E10</f>
        <v>1100</v>
      </c>
      <c r="F9" s="71">
        <f>F10</f>
        <v>1891.28</v>
      </c>
      <c r="G9" s="72">
        <f t="shared" si="0"/>
        <v>379.56169222124112</v>
      </c>
      <c r="H9" s="72">
        <f t="shared" si="1"/>
        <v>171.93454545454546</v>
      </c>
    </row>
    <row r="10" spans="1:8" x14ac:dyDescent="0.25">
      <c r="A10"/>
      <c r="B10" s="16" t="s">
        <v>176</v>
      </c>
      <c r="C10" s="73">
        <v>498.28</v>
      </c>
      <c r="D10" s="73">
        <v>1800</v>
      </c>
      <c r="E10" s="73">
        <v>1100</v>
      </c>
      <c r="F10" s="74">
        <v>1891.28</v>
      </c>
      <c r="G10" s="70">
        <f t="shared" si="0"/>
        <v>379.56169222124112</v>
      </c>
      <c r="H10" s="70">
        <f t="shared" si="1"/>
        <v>171.93454545454546</v>
      </c>
    </row>
    <row r="11" spans="1:8" x14ac:dyDescent="0.25">
      <c r="A11"/>
      <c r="B11" s="8" t="s">
        <v>177</v>
      </c>
      <c r="C11" s="71">
        <f>C12</f>
        <v>8099.41</v>
      </c>
      <c r="D11" s="71">
        <f>D12</f>
        <v>0</v>
      </c>
      <c r="E11" s="71">
        <f>E12</f>
        <v>0</v>
      </c>
      <c r="F11" s="71">
        <f>F12</f>
        <v>0</v>
      </c>
      <c r="G11" s="72">
        <f t="shared" si="0"/>
        <v>0</v>
      </c>
      <c r="H11" s="72" t="e">
        <f t="shared" si="1"/>
        <v>#DIV/0!</v>
      </c>
    </row>
    <row r="12" spans="1:8" x14ac:dyDescent="0.25">
      <c r="A12"/>
      <c r="B12" s="16" t="s">
        <v>178</v>
      </c>
      <c r="C12" s="73">
        <v>8099.41</v>
      </c>
      <c r="D12" s="73">
        <v>0</v>
      </c>
      <c r="E12" s="73">
        <v>0</v>
      </c>
      <c r="F12" s="74">
        <v>0</v>
      </c>
      <c r="G12" s="70">
        <f t="shared" si="0"/>
        <v>0</v>
      </c>
      <c r="H12" s="70" t="e">
        <f t="shared" si="1"/>
        <v>#DIV/0!</v>
      </c>
    </row>
    <row r="13" spans="1:8" x14ac:dyDescent="0.25">
      <c r="B13" s="8" t="s">
        <v>32</v>
      </c>
      <c r="C13" s="75">
        <f>C14+C16+C18</f>
        <v>1163977.18</v>
      </c>
      <c r="D13" s="75">
        <f>D14+D16+D18</f>
        <v>1348113</v>
      </c>
      <c r="E13" s="75">
        <f>E14+E16+E18</f>
        <v>1376205.62</v>
      </c>
      <c r="F13" s="75">
        <f>F14+F16+F18</f>
        <v>1374081.49</v>
      </c>
      <c r="G13" s="72">
        <f t="shared" si="0"/>
        <v>118.05055233127509</v>
      </c>
      <c r="H13" s="72">
        <f t="shared" si="1"/>
        <v>99.845653151743406</v>
      </c>
    </row>
    <row r="14" spans="1:8" x14ac:dyDescent="0.25">
      <c r="A14"/>
      <c r="B14" s="8" t="s">
        <v>173</v>
      </c>
      <c r="C14" s="75">
        <f>C15</f>
        <v>1155379.49</v>
      </c>
      <c r="D14" s="75">
        <f>D15</f>
        <v>1346313</v>
      </c>
      <c r="E14" s="75">
        <f>E15</f>
        <v>1375105.62</v>
      </c>
      <c r="F14" s="75">
        <f>F15</f>
        <v>1372190.21</v>
      </c>
      <c r="G14" s="72">
        <f t="shared" si="0"/>
        <v>118.76532532181267</v>
      </c>
      <c r="H14" s="72">
        <f t="shared" si="1"/>
        <v>99.787986467541302</v>
      </c>
    </row>
    <row r="15" spans="1:8" x14ac:dyDescent="0.25">
      <c r="A15"/>
      <c r="B15" s="16" t="s">
        <v>174</v>
      </c>
      <c r="C15" s="73">
        <v>1155379.49</v>
      </c>
      <c r="D15" s="73">
        <v>1346313</v>
      </c>
      <c r="E15" s="76">
        <v>1375105.62</v>
      </c>
      <c r="F15" s="74">
        <v>1372190.21</v>
      </c>
      <c r="G15" s="70">
        <f t="shared" si="0"/>
        <v>118.76532532181267</v>
      </c>
      <c r="H15" s="70">
        <f t="shared" si="1"/>
        <v>99.787986467541302</v>
      </c>
    </row>
    <row r="16" spans="1:8" x14ac:dyDescent="0.25">
      <c r="A16"/>
      <c r="B16" s="8" t="s">
        <v>175</v>
      </c>
      <c r="C16" s="75">
        <f>C17</f>
        <v>498.28</v>
      </c>
      <c r="D16" s="75">
        <f>D17</f>
        <v>1800</v>
      </c>
      <c r="E16" s="75">
        <f>E17</f>
        <v>1100</v>
      </c>
      <c r="F16" s="75">
        <f>F17</f>
        <v>1891.28</v>
      </c>
      <c r="G16" s="72">
        <f t="shared" si="0"/>
        <v>379.56169222124112</v>
      </c>
      <c r="H16" s="72">
        <f t="shared" si="1"/>
        <v>171.93454545454546</v>
      </c>
    </row>
    <row r="17" spans="1:8" x14ac:dyDescent="0.25">
      <c r="A17"/>
      <c r="B17" s="16" t="s">
        <v>176</v>
      </c>
      <c r="C17" s="73">
        <v>498.28</v>
      </c>
      <c r="D17" s="73">
        <v>1800</v>
      </c>
      <c r="E17" s="76">
        <v>1100</v>
      </c>
      <c r="F17" s="74">
        <v>1891.28</v>
      </c>
      <c r="G17" s="70">
        <f t="shared" si="0"/>
        <v>379.56169222124112</v>
      </c>
      <c r="H17" s="70">
        <f t="shared" si="1"/>
        <v>171.93454545454546</v>
      </c>
    </row>
    <row r="18" spans="1:8" x14ac:dyDescent="0.25">
      <c r="A18"/>
      <c r="B18" s="8" t="s">
        <v>177</v>
      </c>
      <c r="C18" s="75">
        <f>C19</f>
        <v>8099.41</v>
      </c>
      <c r="D18" s="75">
        <f>D19</f>
        <v>0</v>
      </c>
      <c r="E18" s="75">
        <f>E19</f>
        <v>0</v>
      </c>
      <c r="F18" s="75">
        <f>F19</f>
        <v>0</v>
      </c>
      <c r="G18" s="72">
        <f t="shared" si="0"/>
        <v>0</v>
      </c>
      <c r="H18" s="72" t="e">
        <f t="shared" si="1"/>
        <v>#DIV/0!</v>
      </c>
    </row>
    <row r="19" spans="1:8" x14ac:dyDescent="0.25">
      <c r="A19"/>
      <c r="B19" s="16" t="s">
        <v>178</v>
      </c>
      <c r="C19" s="73">
        <v>8099.41</v>
      </c>
      <c r="D19" s="73">
        <v>0</v>
      </c>
      <c r="E19" s="76">
        <v>0</v>
      </c>
      <c r="F19" s="74">
        <v>0</v>
      </c>
      <c r="G19" s="70">
        <f t="shared" si="0"/>
        <v>0</v>
      </c>
      <c r="H19" s="70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1163977.18</v>
      </c>
      <c r="D6" s="75">
        <f t="shared" si="0"/>
        <v>1348113</v>
      </c>
      <c r="E6" s="75">
        <f t="shared" si="0"/>
        <v>1376205.62</v>
      </c>
      <c r="F6" s="75">
        <f t="shared" si="0"/>
        <v>1374081.49</v>
      </c>
      <c r="G6" s="70">
        <f>(F6*100)/C6</f>
        <v>118.05055233127509</v>
      </c>
      <c r="H6" s="70">
        <f>(F6*100)/E6</f>
        <v>99.845653151743406</v>
      </c>
    </row>
    <row r="7" spans="2:8" x14ac:dyDescent="0.25">
      <c r="B7" s="8" t="s">
        <v>179</v>
      </c>
      <c r="C7" s="75">
        <f t="shared" si="0"/>
        <v>1163977.18</v>
      </c>
      <c r="D7" s="75">
        <f t="shared" si="0"/>
        <v>1348113</v>
      </c>
      <c r="E7" s="75">
        <f t="shared" si="0"/>
        <v>1376205.62</v>
      </c>
      <c r="F7" s="75">
        <f t="shared" si="0"/>
        <v>1374081.49</v>
      </c>
      <c r="G7" s="70">
        <f>(F7*100)/C7</f>
        <v>118.05055233127509</v>
      </c>
      <c r="H7" s="70">
        <f>(F7*100)/E7</f>
        <v>99.845653151743406</v>
      </c>
    </row>
    <row r="8" spans="2:8" x14ac:dyDescent="0.25">
      <c r="B8" s="11" t="s">
        <v>180</v>
      </c>
      <c r="C8" s="73">
        <v>1163977.18</v>
      </c>
      <c r="D8" s="73">
        <v>1348113</v>
      </c>
      <c r="E8" s="73">
        <v>1376205.62</v>
      </c>
      <c r="F8" s="74">
        <v>1374081.49</v>
      </c>
      <c r="G8" s="70">
        <f>(F8*100)/C8</f>
        <v>118.05055233127509</v>
      </c>
      <c r="H8" s="70">
        <f>(F8*100)/E8</f>
        <v>99.845653151743406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6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181</v>
      </c>
      <c r="C1" s="39"/>
    </row>
    <row r="2" spans="1:6" ht="15" customHeight="1" x14ac:dyDescent="0.2">
      <c r="A2" s="41" t="s">
        <v>34</v>
      </c>
      <c r="B2" s="42" t="s">
        <v>182</v>
      </c>
      <c r="C2" s="39"/>
    </row>
    <row r="3" spans="1:6" s="39" customFormat="1" ht="43.5" customHeight="1" x14ac:dyDescent="0.2">
      <c r="A3" s="43" t="s">
        <v>35</v>
      </c>
      <c r="B3" s="37" t="s">
        <v>183</v>
      </c>
    </row>
    <row r="4" spans="1:6" s="39" customFormat="1" x14ac:dyDescent="0.2">
      <c r="A4" s="43" t="s">
        <v>36</v>
      </c>
      <c r="B4" s="44" t="s">
        <v>184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185</v>
      </c>
      <c r="B7" s="46"/>
      <c r="C7" s="77">
        <f>C11</f>
        <v>1346313</v>
      </c>
      <c r="D7" s="77">
        <f>D11</f>
        <v>1375105.6199999999</v>
      </c>
      <c r="E7" s="77">
        <f>E11</f>
        <v>1372190.21</v>
      </c>
      <c r="F7" s="77">
        <f>(E7*100)/D7</f>
        <v>99.787986467541316</v>
      </c>
    </row>
    <row r="8" spans="1:6" x14ac:dyDescent="0.2">
      <c r="A8" s="47" t="s">
        <v>74</v>
      </c>
      <c r="B8" s="46"/>
      <c r="C8" s="77">
        <f>C69</f>
        <v>1800</v>
      </c>
      <c r="D8" s="77">
        <f>D69</f>
        <v>1100</v>
      </c>
      <c r="E8" s="77">
        <f>E69</f>
        <v>1891.28</v>
      </c>
      <c r="F8" s="77">
        <f>(E8*100)/D8</f>
        <v>171.93454545454546</v>
      </c>
    </row>
    <row r="9" spans="1:6" s="57" customFormat="1" x14ac:dyDescent="0.2"/>
    <row r="10" spans="1:6" ht="38.25" x14ac:dyDescent="0.2">
      <c r="A10" s="47" t="s">
        <v>186</v>
      </c>
      <c r="B10" s="47" t="s">
        <v>187</v>
      </c>
      <c r="C10" s="47" t="s">
        <v>43</v>
      </c>
      <c r="D10" s="47" t="s">
        <v>188</v>
      </c>
      <c r="E10" s="47" t="s">
        <v>189</v>
      </c>
      <c r="F10" s="47" t="s">
        <v>190</v>
      </c>
    </row>
    <row r="11" spans="1:6" x14ac:dyDescent="0.2">
      <c r="A11" s="48" t="s">
        <v>185</v>
      </c>
      <c r="B11" s="48" t="s">
        <v>191</v>
      </c>
      <c r="C11" s="78">
        <f>C12+C55</f>
        <v>1346313</v>
      </c>
      <c r="D11" s="78">
        <f>D12+D55</f>
        <v>1375105.6199999999</v>
      </c>
      <c r="E11" s="78">
        <f>E12+E55</f>
        <v>1372190.21</v>
      </c>
      <c r="F11" s="79">
        <f>(E11*100)/D11</f>
        <v>99.787986467541316</v>
      </c>
    </row>
    <row r="12" spans="1:6" x14ac:dyDescent="0.2">
      <c r="A12" s="49" t="s">
        <v>72</v>
      </c>
      <c r="B12" s="50" t="s">
        <v>73</v>
      </c>
      <c r="C12" s="80">
        <f>C13+C22+C49</f>
        <v>1270213</v>
      </c>
      <c r="D12" s="80">
        <f>D13+D22+D49</f>
        <v>1292395.69</v>
      </c>
      <c r="E12" s="80">
        <f>E13+E22+E49</f>
        <v>1289552.1000000001</v>
      </c>
      <c r="F12" s="81">
        <f>(E12*100)/D12</f>
        <v>99.779975279861858</v>
      </c>
    </row>
    <row r="13" spans="1:6" x14ac:dyDescent="0.2">
      <c r="A13" s="51" t="s">
        <v>74</v>
      </c>
      <c r="B13" s="52" t="s">
        <v>75</v>
      </c>
      <c r="C13" s="82">
        <f>C14+C17+C19</f>
        <v>911500</v>
      </c>
      <c r="D13" s="82">
        <f>D14+D17+D19</f>
        <v>963319.69</v>
      </c>
      <c r="E13" s="82">
        <f>E14+E17+E19</f>
        <v>960636.60000000009</v>
      </c>
      <c r="F13" s="81">
        <f>(E13*100)/D13</f>
        <v>99.721474602060724</v>
      </c>
    </row>
    <row r="14" spans="1:6" x14ac:dyDescent="0.2">
      <c r="A14" s="53" t="s">
        <v>76</v>
      </c>
      <c r="B14" s="54" t="s">
        <v>77</v>
      </c>
      <c r="C14" s="83">
        <f>C15+C16</f>
        <v>748500</v>
      </c>
      <c r="D14" s="83">
        <f>D15+D16</f>
        <v>799609</v>
      </c>
      <c r="E14" s="83">
        <f>E15+E16</f>
        <v>799178.04</v>
      </c>
      <c r="F14" s="83">
        <f>(E14*100)/D14</f>
        <v>99.946103658162926</v>
      </c>
    </row>
    <row r="15" spans="1:6" x14ac:dyDescent="0.2">
      <c r="A15" s="55" t="s">
        <v>78</v>
      </c>
      <c r="B15" s="56" t="s">
        <v>79</v>
      </c>
      <c r="C15" s="84">
        <v>742500</v>
      </c>
      <c r="D15" s="84">
        <v>795609</v>
      </c>
      <c r="E15" s="84">
        <v>795233.02</v>
      </c>
      <c r="F15" s="84"/>
    </row>
    <row r="16" spans="1:6" x14ac:dyDescent="0.2">
      <c r="A16" s="55" t="s">
        <v>80</v>
      </c>
      <c r="B16" s="56" t="s">
        <v>81</v>
      </c>
      <c r="C16" s="84">
        <v>6000</v>
      </c>
      <c r="D16" s="84">
        <v>4000</v>
      </c>
      <c r="E16" s="84">
        <v>3945.02</v>
      </c>
      <c r="F16" s="84"/>
    </row>
    <row r="17" spans="1:6" x14ac:dyDescent="0.2">
      <c r="A17" s="53" t="s">
        <v>82</v>
      </c>
      <c r="B17" s="54" t="s">
        <v>83</v>
      </c>
      <c r="C17" s="83">
        <f>C18</f>
        <v>20000</v>
      </c>
      <c r="D17" s="83">
        <f>D18</f>
        <v>29610.69</v>
      </c>
      <c r="E17" s="83">
        <f>E18</f>
        <v>27125.79</v>
      </c>
      <c r="F17" s="83">
        <f>(E17*100)/D17</f>
        <v>91.608098291529174</v>
      </c>
    </row>
    <row r="18" spans="1:6" x14ac:dyDescent="0.2">
      <c r="A18" s="55" t="s">
        <v>84</v>
      </c>
      <c r="B18" s="56" t="s">
        <v>83</v>
      </c>
      <c r="C18" s="84">
        <v>20000</v>
      </c>
      <c r="D18" s="84">
        <v>29610.69</v>
      </c>
      <c r="E18" s="84">
        <v>27125.79</v>
      </c>
      <c r="F18" s="84"/>
    </row>
    <row r="19" spans="1:6" x14ac:dyDescent="0.2">
      <c r="A19" s="53" t="s">
        <v>85</v>
      </c>
      <c r="B19" s="54" t="s">
        <v>86</v>
      </c>
      <c r="C19" s="83">
        <f>C20+C21</f>
        <v>143000</v>
      </c>
      <c r="D19" s="83">
        <f>D20+D21</f>
        <v>134100</v>
      </c>
      <c r="E19" s="83">
        <f>E20+E21</f>
        <v>134332.76999999999</v>
      </c>
      <c r="F19" s="83">
        <f>(E19*100)/D19</f>
        <v>100.17357941834452</v>
      </c>
    </row>
    <row r="20" spans="1:6" x14ac:dyDescent="0.2">
      <c r="A20" s="55" t="s">
        <v>87</v>
      </c>
      <c r="B20" s="56" t="s">
        <v>88</v>
      </c>
      <c r="C20" s="84">
        <v>20000</v>
      </c>
      <c r="D20" s="84">
        <v>2500</v>
      </c>
      <c r="E20" s="84">
        <v>2468.44</v>
      </c>
      <c r="F20" s="84"/>
    </row>
    <row r="21" spans="1:6" x14ac:dyDescent="0.2">
      <c r="A21" s="55" t="s">
        <v>89</v>
      </c>
      <c r="B21" s="56" t="s">
        <v>90</v>
      </c>
      <c r="C21" s="84">
        <v>123000</v>
      </c>
      <c r="D21" s="84">
        <v>131600</v>
      </c>
      <c r="E21" s="84">
        <v>131864.32999999999</v>
      </c>
      <c r="F21" s="84"/>
    </row>
    <row r="22" spans="1:6" x14ac:dyDescent="0.2">
      <c r="A22" s="51" t="s">
        <v>91</v>
      </c>
      <c r="B22" s="52" t="s">
        <v>92</v>
      </c>
      <c r="C22" s="82">
        <f>C23+C27+C32+C42+C44</f>
        <v>341000</v>
      </c>
      <c r="D22" s="82">
        <f>D23+D27+D32+D42+D44</f>
        <v>324000</v>
      </c>
      <c r="E22" s="82">
        <f>E23+E27+E32+E42+E44</f>
        <v>323966.12</v>
      </c>
      <c r="F22" s="81">
        <f>(E22*100)/D22</f>
        <v>99.989543209876544</v>
      </c>
    </row>
    <row r="23" spans="1:6" x14ac:dyDescent="0.2">
      <c r="A23" s="53" t="s">
        <v>93</v>
      </c>
      <c r="B23" s="54" t="s">
        <v>94</v>
      </c>
      <c r="C23" s="83">
        <f>C24+C25+C26</f>
        <v>31700</v>
      </c>
      <c r="D23" s="83">
        <f>D24+D25+D26</f>
        <v>31700</v>
      </c>
      <c r="E23" s="83">
        <f>E24+E25+E26</f>
        <v>29750.09</v>
      </c>
      <c r="F23" s="83">
        <f>(E23*100)/D23</f>
        <v>93.848864353312308</v>
      </c>
    </row>
    <row r="24" spans="1:6" x14ac:dyDescent="0.2">
      <c r="A24" s="55" t="s">
        <v>95</v>
      </c>
      <c r="B24" s="56" t="s">
        <v>96</v>
      </c>
      <c r="C24" s="84">
        <v>7000</v>
      </c>
      <c r="D24" s="84">
        <v>7000</v>
      </c>
      <c r="E24" s="84">
        <v>8800</v>
      </c>
      <c r="F24" s="84"/>
    </row>
    <row r="25" spans="1:6" ht="25.5" x14ac:dyDescent="0.2">
      <c r="A25" s="55" t="s">
        <v>97</v>
      </c>
      <c r="B25" s="56" t="s">
        <v>98</v>
      </c>
      <c r="C25" s="84">
        <v>24000</v>
      </c>
      <c r="D25" s="84">
        <v>24000</v>
      </c>
      <c r="E25" s="84">
        <v>20787.59</v>
      </c>
      <c r="F25" s="84"/>
    </row>
    <row r="26" spans="1:6" x14ac:dyDescent="0.2">
      <c r="A26" s="55" t="s">
        <v>99</v>
      </c>
      <c r="B26" s="56" t="s">
        <v>100</v>
      </c>
      <c r="C26" s="84">
        <v>700</v>
      </c>
      <c r="D26" s="84">
        <v>700</v>
      </c>
      <c r="E26" s="84">
        <v>162.5</v>
      </c>
      <c r="F26" s="84"/>
    </row>
    <row r="27" spans="1:6" x14ac:dyDescent="0.2">
      <c r="A27" s="53" t="s">
        <v>101</v>
      </c>
      <c r="B27" s="54" t="s">
        <v>102</v>
      </c>
      <c r="C27" s="83">
        <f>C28+C29+C30+C31</f>
        <v>81000</v>
      </c>
      <c r="D27" s="83">
        <f>D28+D29+D30+D31</f>
        <v>54000</v>
      </c>
      <c r="E27" s="83">
        <f>E28+E29+E30+E31</f>
        <v>48269.340000000004</v>
      </c>
      <c r="F27" s="83">
        <f>(E27*100)/D27</f>
        <v>89.387666666666661</v>
      </c>
    </row>
    <row r="28" spans="1:6" x14ac:dyDescent="0.2">
      <c r="A28" s="55" t="s">
        <v>103</v>
      </c>
      <c r="B28" s="56" t="s">
        <v>104</v>
      </c>
      <c r="C28" s="84">
        <v>13000</v>
      </c>
      <c r="D28" s="84">
        <v>13000</v>
      </c>
      <c r="E28" s="84">
        <v>10400</v>
      </c>
      <c r="F28" s="84"/>
    </row>
    <row r="29" spans="1:6" x14ac:dyDescent="0.2">
      <c r="A29" s="55" t="s">
        <v>105</v>
      </c>
      <c r="B29" s="56" t="s">
        <v>106</v>
      </c>
      <c r="C29" s="84">
        <v>65000</v>
      </c>
      <c r="D29" s="84">
        <v>38000</v>
      </c>
      <c r="E29" s="84">
        <v>36993.67</v>
      </c>
      <c r="F29" s="84"/>
    </row>
    <row r="30" spans="1:6" x14ac:dyDescent="0.2">
      <c r="A30" s="55" t="s">
        <v>107</v>
      </c>
      <c r="B30" s="56" t="s">
        <v>108</v>
      </c>
      <c r="C30" s="84">
        <v>2000</v>
      </c>
      <c r="D30" s="84">
        <v>2000</v>
      </c>
      <c r="E30" s="84">
        <v>90.66</v>
      </c>
      <c r="F30" s="84"/>
    </row>
    <row r="31" spans="1:6" x14ac:dyDescent="0.2">
      <c r="A31" s="55" t="s">
        <v>109</v>
      </c>
      <c r="B31" s="56" t="s">
        <v>110</v>
      </c>
      <c r="C31" s="84">
        <v>1000</v>
      </c>
      <c r="D31" s="84">
        <v>1000</v>
      </c>
      <c r="E31" s="84">
        <v>785.01</v>
      </c>
      <c r="F31" s="84"/>
    </row>
    <row r="32" spans="1:6" x14ac:dyDescent="0.2">
      <c r="A32" s="53" t="s">
        <v>111</v>
      </c>
      <c r="B32" s="54" t="s">
        <v>112</v>
      </c>
      <c r="C32" s="83">
        <f>C33+C34+C35+C36+C37+C38+C39+C40+C41</f>
        <v>224550</v>
      </c>
      <c r="D32" s="83">
        <f>D33+D34+D35+D36+D37+D38+D39+D40+D41</f>
        <v>234550</v>
      </c>
      <c r="E32" s="83">
        <f>E33+E34+E35+E36+E37+E38+E39+E40+E41</f>
        <v>238591.66</v>
      </c>
      <c r="F32" s="83">
        <f>(E32*100)/D32</f>
        <v>101.72315497761672</v>
      </c>
    </row>
    <row r="33" spans="1:6" x14ac:dyDescent="0.2">
      <c r="A33" s="55" t="s">
        <v>113</v>
      </c>
      <c r="B33" s="56" t="s">
        <v>114</v>
      </c>
      <c r="C33" s="84">
        <v>13000</v>
      </c>
      <c r="D33" s="84">
        <v>13000</v>
      </c>
      <c r="E33" s="84">
        <v>10708.13</v>
      </c>
      <c r="F33" s="84"/>
    </row>
    <row r="34" spans="1:6" x14ac:dyDescent="0.2">
      <c r="A34" s="55" t="s">
        <v>115</v>
      </c>
      <c r="B34" s="56" t="s">
        <v>116</v>
      </c>
      <c r="C34" s="84">
        <v>25000</v>
      </c>
      <c r="D34" s="84">
        <v>15000</v>
      </c>
      <c r="E34" s="84">
        <v>12800</v>
      </c>
      <c r="F34" s="84"/>
    </row>
    <row r="35" spans="1:6" x14ac:dyDescent="0.2">
      <c r="A35" s="55" t="s">
        <v>117</v>
      </c>
      <c r="B35" s="56" t="s">
        <v>118</v>
      </c>
      <c r="C35" s="84">
        <v>2000</v>
      </c>
      <c r="D35" s="84">
        <v>2000</v>
      </c>
      <c r="E35" s="84">
        <v>3370</v>
      </c>
      <c r="F35" s="84"/>
    </row>
    <row r="36" spans="1:6" x14ac:dyDescent="0.2">
      <c r="A36" s="55" t="s">
        <v>119</v>
      </c>
      <c r="B36" s="56" t="s">
        <v>120</v>
      </c>
      <c r="C36" s="84">
        <v>15000</v>
      </c>
      <c r="D36" s="84">
        <v>15000</v>
      </c>
      <c r="E36" s="84">
        <v>15684.77</v>
      </c>
      <c r="F36" s="84"/>
    </row>
    <row r="37" spans="1:6" x14ac:dyDescent="0.2">
      <c r="A37" s="55" t="s">
        <v>121</v>
      </c>
      <c r="B37" s="56" t="s">
        <v>122</v>
      </c>
      <c r="C37" s="84">
        <v>4000</v>
      </c>
      <c r="D37" s="84">
        <v>4000</v>
      </c>
      <c r="E37" s="84">
        <v>4188.37</v>
      </c>
      <c r="F37" s="84"/>
    </row>
    <row r="38" spans="1:6" x14ac:dyDescent="0.2">
      <c r="A38" s="55" t="s">
        <v>123</v>
      </c>
      <c r="B38" s="56" t="s">
        <v>124</v>
      </c>
      <c r="C38" s="84">
        <v>5000</v>
      </c>
      <c r="D38" s="84">
        <v>5000</v>
      </c>
      <c r="E38" s="84">
        <v>3734.42</v>
      </c>
      <c r="F38" s="84"/>
    </row>
    <row r="39" spans="1:6" x14ac:dyDescent="0.2">
      <c r="A39" s="55" t="s">
        <v>125</v>
      </c>
      <c r="B39" s="56" t="s">
        <v>126</v>
      </c>
      <c r="C39" s="84">
        <v>156450</v>
      </c>
      <c r="D39" s="84">
        <v>176450</v>
      </c>
      <c r="E39" s="84">
        <v>187400</v>
      </c>
      <c r="F39" s="84"/>
    </row>
    <row r="40" spans="1:6" x14ac:dyDescent="0.2">
      <c r="A40" s="55" t="s">
        <v>127</v>
      </c>
      <c r="B40" s="56" t="s">
        <v>128</v>
      </c>
      <c r="C40" s="84">
        <v>100</v>
      </c>
      <c r="D40" s="84">
        <v>100</v>
      </c>
      <c r="E40" s="84">
        <v>30</v>
      </c>
      <c r="F40" s="84"/>
    </row>
    <row r="41" spans="1:6" x14ac:dyDescent="0.2">
      <c r="A41" s="55" t="s">
        <v>129</v>
      </c>
      <c r="B41" s="56" t="s">
        <v>130</v>
      </c>
      <c r="C41" s="84">
        <v>4000</v>
      </c>
      <c r="D41" s="84">
        <v>4000</v>
      </c>
      <c r="E41" s="84">
        <v>675.97</v>
      </c>
      <c r="F41" s="84"/>
    </row>
    <row r="42" spans="1:6" x14ac:dyDescent="0.2">
      <c r="A42" s="53" t="s">
        <v>131</v>
      </c>
      <c r="B42" s="54" t="s">
        <v>132</v>
      </c>
      <c r="C42" s="83">
        <f>C43</f>
        <v>1600</v>
      </c>
      <c r="D42" s="83">
        <f>D43</f>
        <v>1600</v>
      </c>
      <c r="E42" s="83">
        <f>E43</f>
        <v>1683.93</v>
      </c>
      <c r="F42" s="83">
        <f>(E42*100)/D42</f>
        <v>105.245625</v>
      </c>
    </row>
    <row r="43" spans="1:6" ht="25.5" x14ac:dyDescent="0.2">
      <c r="A43" s="55" t="s">
        <v>133</v>
      </c>
      <c r="B43" s="56" t="s">
        <v>134</v>
      </c>
      <c r="C43" s="84">
        <v>1600</v>
      </c>
      <c r="D43" s="84">
        <v>1600</v>
      </c>
      <c r="E43" s="84">
        <v>1683.93</v>
      </c>
      <c r="F43" s="84"/>
    </row>
    <row r="44" spans="1:6" x14ac:dyDescent="0.2">
      <c r="A44" s="53" t="s">
        <v>135</v>
      </c>
      <c r="B44" s="54" t="s">
        <v>136</v>
      </c>
      <c r="C44" s="83">
        <f>C45+C46+C47+C48</f>
        <v>2150</v>
      </c>
      <c r="D44" s="83">
        <f>D45+D46+D47+D48</f>
        <v>2150</v>
      </c>
      <c r="E44" s="83">
        <f>E45+E46+E47+E48</f>
        <v>5671.0999999999995</v>
      </c>
      <c r="F44" s="83">
        <f>(E44*100)/D44</f>
        <v>263.77209302325582</v>
      </c>
    </row>
    <row r="45" spans="1:6" x14ac:dyDescent="0.2">
      <c r="A45" s="55" t="s">
        <v>137</v>
      </c>
      <c r="B45" s="56" t="s">
        <v>138</v>
      </c>
      <c r="C45" s="84">
        <v>1000</v>
      </c>
      <c r="D45" s="84">
        <v>1000</v>
      </c>
      <c r="E45" s="84">
        <v>991.83</v>
      </c>
      <c r="F45" s="84"/>
    </row>
    <row r="46" spans="1:6" x14ac:dyDescent="0.2">
      <c r="A46" s="55" t="s">
        <v>139</v>
      </c>
      <c r="B46" s="56" t="s">
        <v>140</v>
      </c>
      <c r="C46" s="84">
        <v>150</v>
      </c>
      <c r="D46" s="84">
        <v>150</v>
      </c>
      <c r="E46" s="84">
        <v>42.9</v>
      </c>
      <c r="F46" s="84"/>
    </row>
    <row r="47" spans="1:6" x14ac:dyDescent="0.2">
      <c r="A47" s="55" t="s">
        <v>141</v>
      </c>
      <c r="B47" s="56" t="s">
        <v>142</v>
      </c>
      <c r="C47" s="84">
        <v>0</v>
      </c>
      <c r="D47" s="84">
        <v>0</v>
      </c>
      <c r="E47" s="84">
        <v>3868.24</v>
      </c>
      <c r="F47" s="84"/>
    </row>
    <row r="48" spans="1:6" x14ac:dyDescent="0.2">
      <c r="A48" s="55" t="s">
        <v>143</v>
      </c>
      <c r="B48" s="56" t="s">
        <v>136</v>
      </c>
      <c r="C48" s="84">
        <v>1000</v>
      </c>
      <c r="D48" s="84">
        <v>1000</v>
      </c>
      <c r="E48" s="84">
        <v>768.13</v>
      </c>
      <c r="F48" s="84"/>
    </row>
    <row r="49" spans="1:6" x14ac:dyDescent="0.2">
      <c r="A49" s="51" t="s">
        <v>144</v>
      </c>
      <c r="B49" s="52" t="s">
        <v>145</v>
      </c>
      <c r="C49" s="82">
        <f>C50+C52</f>
        <v>17713</v>
      </c>
      <c r="D49" s="82">
        <f>D50+D52</f>
        <v>5076</v>
      </c>
      <c r="E49" s="82">
        <f>E50+E52</f>
        <v>4949.38</v>
      </c>
      <c r="F49" s="81">
        <f>(E49*100)/D49</f>
        <v>97.505516154452323</v>
      </c>
    </row>
    <row r="50" spans="1:6" x14ac:dyDescent="0.2">
      <c r="A50" s="53" t="s">
        <v>146</v>
      </c>
      <c r="B50" s="54" t="s">
        <v>147</v>
      </c>
      <c r="C50" s="83">
        <f>C51</f>
        <v>850</v>
      </c>
      <c r="D50" s="83">
        <f>D51</f>
        <v>750</v>
      </c>
      <c r="E50" s="83">
        <f>E51</f>
        <v>730</v>
      </c>
      <c r="F50" s="83">
        <f>(E50*100)/D50</f>
        <v>97.333333333333329</v>
      </c>
    </row>
    <row r="51" spans="1:6" ht="25.5" x14ac:dyDescent="0.2">
      <c r="A51" s="55" t="s">
        <v>148</v>
      </c>
      <c r="B51" s="56" t="s">
        <v>149</v>
      </c>
      <c r="C51" s="84">
        <v>850</v>
      </c>
      <c r="D51" s="84">
        <v>750</v>
      </c>
      <c r="E51" s="84">
        <v>730</v>
      </c>
      <c r="F51" s="84"/>
    </row>
    <row r="52" spans="1:6" x14ac:dyDescent="0.2">
      <c r="A52" s="53" t="s">
        <v>150</v>
      </c>
      <c r="B52" s="54" t="s">
        <v>151</v>
      </c>
      <c r="C52" s="83">
        <f>C53+C54</f>
        <v>16863</v>
      </c>
      <c r="D52" s="83">
        <f>D53+D54</f>
        <v>4326</v>
      </c>
      <c r="E52" s="83">
        <f>E53+E54</f>
        <v>4219.38</v>
      </c>
      <c r="F52" s="83">
        <f>(E52*100)/D52</f>
        <v>97.535367545076284</v>
      </c>
    </row>
    <row r="53" spans="1:6" x14ac:dyDescent="0.2">
      <c r="A53" s="55" t="s">
        <v>152</v>
      </c>
      <c r="B53" s="56" t="s">
        <v>153</v>
      </c>
      <c r="C53" s="84">
        <v>1000</v>
      </c>
      <c r="D53" s="84">
        <v>1500</v>
      </c>
      <c r="E53" s="84">
        <v>1219.3800000000001</v>
      </c>
      <c r="F53" s="84"/>
    </row>
    <row r="54" spans="1:6" x14ac:dyDescent="0.2">
      <c r="A54" s="55" t="s">
        <v>154</v>
      </c>
      <c r="B54" s="56" t="s">
        <v>155</v>
      </c>
      <c r="C54" s="84">
        <v>15863</v>
      </c>
      <c r="D54" s="84">
        <v>2826</v>
      </c>
      <c r="E54" s="84">
        <v>3000</v>
      </c>
      <c r="F54" s="84"/>
    </row>
    <row r="55" spans="1:6" x14ac:dyDescent="0.2">
      <c r="A55" s="49" t="s">
        <v>156</v>
      </c>
      <c r="B55" s="50" t="s">
        <v>157</v>
      </c>
      <c r="C55" s="80">
        <f>C56+C61</f>
        <v>76100</v>
      </c>
      <c r="D55" s="80">
        <f>D56+D61</f>
        <v>82709.929999999993</v>
      </c>
      <c r="E55" s="80">
        <f>E56+E61</f>
        <v>82638.109999999986</v>
      </c>
      <c r="F55" s="81">
        <f>(E55*100)/D55</f>
        <v>99.913166411820214</v>
      </c>
    </row>
    <row r="56" spans="1:6" x14ac:dyDescent="0.2">
      <c r="A56" s="51" t="s">
        <v>158</v>
      </c>
      <c r="B56" s="52" t="s">
        <v>159</v>
      </c>
      <c r="C56" s="82">
        <f>C57+C59</f>
        <v>21100</v>
      </c>
      <c r="D56" s="82">
        <f>D57+D59</f>
        <v>7300</v>
      </c>
      <c r="E56" s="82">
        <f>E57+E59</f>
        <v>7228.18</v>
      </c>
      <c r="F56" s="81">
        <f>(E56*100)/D56</f>
        <v>99.016164383561645</v>
      </c>
    </row>
    <row r="57" spans="1:6" x14ac:dyDescent="0.2">
      <c r="A57" s="53" t="s">
        <v>160</v>
      </c>
      <c r="B57" s="54" t="s">
        <v>161</v>
      </c>
      <c r="C57" s="83">
        <f>C58</f>
        <v>13800</v>
      </c>
      <c r="D57" s="83">
        <f>D58</f>
        <v>0</v>
      </c>
      <c r="E57" s="83">
        <f>E58</f>
        <v>0</v>
      </c>
      <c r="F57" s="83" t="e">
        <f>(E57*100)/D57</f>
        <v>#DIV/0!</v>
      </c>
    </row>
    <row r="58" spans="1:6" x14ac:dyDescent="0.2">
      <c r="A58" s="55" t="s">
        <v>162</v>
      </c>
      <c r="B58" s="56" t="s">
        <v>163</v>
      </c>
      <c r="C58" s="84">
        <v>13800</v>
      </c>
      <c r="D58" s="84">
        <v>0</v>
      </c>
      <c r="E58" s="84">
        <v>0</v>
      </c>
      <c r="F58" s="84"/>
    </row>
    <row r="59" spans="1:6" x14ac:dyDescent="0.2">
      <c r="A59" s="53" t="s">
        <v>164</v>
      </c>
      <c r="B59" s="54" t="s">
        <v>165</v>
      </c>
      <c r="C59" s="83">
        <f>C60</f>
        <v>7300</v>
      </c>
      <c r="D59" s="83">
        <f>D60</f>
        <v>7300</v>
      </c>
      <c r="E59" s="83">
        <f>E60</f>
        <v>7228.18</v>
      </c>
      <c r="F59" s="83">
        <f>(E59*100)/D59</f>
        <v>99.016164383561645</v>
      </c>
    </row>
    <row r="60" spans="1:6" x14ac:dyDescent="0.2">
      <c r="A60" s="55" t="s">
        <v>166</v>
      </c>
      <c r="B60" s="56" t="s">
        <v>167</v>
      </c>
      <c r="C60" s="84">
        <v>7300</v>
      </c>
      <c r="D60" s="84">
        <v>7300</v>
      </c>
      <c r="E60" s="84">
        <v>7228.18</v>
      </c>
      <c r="F60" s="84"/>
    </row>
    <row r="61" spans="1:6" x14ac:dyDescent="0.2">
      <c r="A61" s="51" t="s">
        <v>168</v>
      </c>
      <c r="B61" s="52" t="s">
        <v>169</v>
      </c>
      <c r="C61" s="82">
        <f t="shared" ref="C61:E62" si="0">C62</f>
        <v>55000</v>
      </c>
      <c r="D61" s="82">
        <f t="shared" si="0"/>
        <v>75409.929999999993</v>
      </c>
      <c r="E61" s="82">
        <f t="shared" si="0"/>
        <v>75409.929999999993</v>
      </c>
      <c r="F61" s="81">
        <f>(E61*100)/D61</f>
        <v>100.00000000000001</v>
      </c>
    </row>
    <row r="62" spans="1:6" ht="25.5" x14ac:dyDescent="0.2">
      <c r="A62" s="53" t="s">
        <v>170</v>
      </c>
      <c r="B62" s="54" t="s">
        <v>171</v>
      </c>
      <c r="C62" s="83">
        <f t="shared" si="0"/>
        <v>55000</v>
      </c>
      <c r="D62" s="83">
        <f t="shared" si="0"/>
        <v>75409.929999999993</v>
      </c>
      <c r="E62" s="83">
        <f t="shared" si="0"/>
        <v>75409.929999999993</v>
      </c>
      <c r="F62" s="83">
        <f>(E62*100)/D62</f>
        <v>100.00000000000001</v>
      </c>
    </row>
    <row r="63" spans="1:6" x14ac:dyDescent="0.2">
      <c r="A63" s="55" t="s">
        <v>172</v>
      </c>
      <c r="B63" s="56" t="s">
        <v>171</v>
      </c>
      <c r="C63" s="84">
        <v>55000</v>
      </c>
      <c r="D63" s="84">
        <v>75409.929999999993</v>
      </c>
      <c r="E63" s="84">
        <v>75409.929999999993</v>
      </c>
      <c r="F63" s="84"/>
    </row>
    <row r="64" spans="1:6" x14ac:dyDescent="0.2">
      <c r="A64" s="49" t="s">
        <v>50</v>
      </c>
      <c r="B64" s="50" t="s">
        <v>51</v>
      </c>
      <c r="C64" s="80">
        <f t="shared" ref="C64:E65" si="1">C65</f>
        <v>1346313</v>
      </c>
      <c r="D64" s="80">
        <f t="shared" si="1"/>
        <v>1375105.6199999999</v>
      </c>
      <c r="E64" s="80">
        <f t="shared" si="1"/>
        <v>1372190.2100000002</v>
      </c>
      <c r="F64" s="81">
        <f>(E64*100)/D64</f>
        <v>99.787986467541316</v>
      </c>
    </row>
    <row r="65" spans="1:6" x14ac:dyDescent="0.2">
      <c r="A65" s="51" t="s">
        <v>64</v>
      </c>
      <c r="B65" s="52" t="s">
        <v>65</v>
      </c>
      <c r="C65" s="82">
        <f t="shared" si="1"/>
        <v>1346313</v>
      </c>
      <c r="D65" s="82">
        <f t="shared" si="1"/>
        <v>1375105.6199999999</v>
      </c>
      <c r="E65" s="82">
        <f t="shared" si="1"/>
        <v>1372190.2100000002</v>
      </c>
      <c r="F65" s="81">
        <f>(E65*100)/D65</f>
        <v>99.787986467541316</v>
      </c>
    </row>
    <row r="66" spans="1:6" ht="25.5" x14ac:dyDescent="0.2">
      <c r="A66" s="53" t="s">
        <v>66</v>
      </c>
      <c r="B66" s="54" t="s">
        <v>67</v>
      </c>
      <c r="C66" s="83">
        <f>C67+C68</f>
        <v>1346313</v>
      </c>
      <c r="D66" s="83">
        <f>D67+D68</f>
        <v>1375105.6199999999</v>
      </c>
      <c r="E66" s="83">
        <f>E67+E68</f>
        <v>1372190.2100000002</v>
      </c>
      <c r="F66" s="83">
        <f>(E66*100)/D66</f>
        <v>99.787986467541316</v>
      </c>
    </row>
    <row r="67" spans="1:6" x14ac:dyDescent="0.2">
      <c r="A67" s="55" t="s">
        <v>68</v>
      </c>
      <c r="B67" s="56" t="s">
        <v>69</v>
      </c>
      <c r="C67" s="84">
        <v>1270213</v>
      </c>
      <c r="D67" s="84">
        <v>1292395.69</v>
      </c>
      <c r="E67" s="84">
        <v>1289552.1000000001</v>
      </c>
      <c r="F67" s="84"/>
    </row>
    <row r="68" spans="1:6" ht="25.5" x14ac:dyDescent="0.2">
      <c r="A68" s="55" t="s">
        <v>70</v>
      </c>
      <c r="B68" s="56" t="s">
        <v>71</v>
      </c>
      <c r="C68" s="84">
        <v>76100</v>
      </c>
      <c r="D68" s="84">
        <v>82709.929999999993</v>
      </c>
      <c r="E68" s="84">
        <v>82638.11</v>
      </c>
      <c r="F68" s="84"/>
    </row>
    <row r="69" spans="1:6" x14ac:dyDescent="0.2">
      <c r="A69" s="48" t="s">
        <v>74</v>
      </c>
      <c r="B69" s="48" t="s">
        <v>192</v>
      </c>
      <c r="C69" s="78">
        <f t="shared" ref="C69:E70" si="2">C70</f>
        <v>1800</v>
      </c>
      <c r="D69" s="78">
        <f t="shared" si="2"/>
        <v>1100</v>
      </c>
      <c r="E69" s="78">
        <f t="shared" si="2"/>
        <v>1891.28</v>
      </c>
      <c r="F69" s="79">
        <f>(E69*100)/D69</f>
        <v>171.93454545454546</v>
      </c>
    </row>
    <row r="70" spans="1:6" x14ac:dyDescent="0.2">
      <c r="A70" s="49" t="s">
        <v>72</v>
      </c>
      <c r="B70" s="50" t="s">
        <v>73</v>
      </c>
      <c r="C70" s="80">
        <f t="shared" si="2"/>
        <v>1800</v>
      </c>
      <c r="D70" s="80">
        <f t="shared" si="2"/>
        <v>1100</v>
      </c>
      <c r="E70" s="80">
        <f t="shared" si="2"/>
        <v>1891.28</v>
      </c>
      <c r="F70" s="81">
        <f>(E70*100)/D70</f>
        <v>171.93454545454546</v>
      </c>
    </row>
    <row r="71" spans="1:6" x14ac:dyDescent="0.2">
      <c r="A71" s="51" t="s">
        <v>91</v>
      </c>
      <c r="B71" s="52" t="s">
        <v>92</v>
      </c>
      <c r="C71" s="82">
        <f>C72+C75</f>
        <v>1800</v>
      </c>
      <c r="D71" s="82">
        <f>D72+D75</f>
        <v>1100</v>
      </c>
      <c r="E71" s="82">
        <f>E72+E75</f>
        <v>1891.28</v>
      </c>
      <c r="F71" s="81">
        <f>(E71*100)/D71</f>
        <v>171.93454545454546</v>
      </c>
    </row>
    <row r="72" spans="1:6" x14ac:dyDescent="0.2">
      <c r="A72" s="53" t="s">
        <v>101</v>
      </c>
      <c r="B72" s="54" t="s">
        <v>102</v>
      </c>
      <c r="C72" s="83">
        <f>C73+C74</f>
        <v>800</v>
      </c>
      <c r="D72" s="83">
        <f>D73+D74</f>
        <v>400</v>
      </c>
      <c r="E72" s="83">
        <f>E73+E74</f>
        <v>1411.28</v>
      </c>
      <c r="F72" s="83">
        <f>(E72*100)/D72</f>
        <v>352.82</v>
      </c>
    </row>
    <row r="73" spans="1:6" x14ac:dyDescent="0.2">
      <c r="A73" s="55" t="s">
        <v>103</v>
      </c>
      <c r="B73" s="56" t="s">
        <v>104</v>
      </c>
      <c r="C73" s="84">
        <v>500</v>
      </c>
      <c r="D73" s="84">
        <v>100</v>
      </c>
      <c r="E73" s="84">
        <v>1411.28</v>
      </c>
      <c r="F73" s="84"/>
    </row>
    <row r="74" spans="1:6" x14ac:dyDescent="0.2">
      <c r="A74" s="55" t="s">
        <v>105</v>
      </c>
      <c r="B74" s="56" t="s">
        <v>106</v>
      </c>
      <c r="C74" s="84">
        <v>300</v>
      </c>
      <c r="D74" s="84">
        <v>300</v>
      </c>
      <c r="E74" s="84">
        <v>0</v>
      </c>
      <c r="F74" s="84"/>
    </row>
    <row r="75" spans="1:6" x14ac:dyDescent="0.2">
      <c r="A75" s="53" t="s">
        <v>111</v>
      </c>
      <c r="B75" s="54" t="s">
        <v>112</v>
      </c>
      <c r="C75" s="83">
        <f>C76</f>
        <v>1000</v>
      </c>
      <c r="D75" s="83">
        <f>D76</f>
        <v>700</v>
      </c>
      <c r="E75" s="83">
        <f>E76</f>
        <v>480</v>
      </c>
      <c r="F75" s="83">
        <f>(E75*100)/D75</f>
        <v>68.571428571428569</v>
      </c>
    </row>
    <row r="76" spans="1:6" x14ac:dyDescent="0.2">
      <c r="A76" s="55" t="s">
        <v>115</v>
      </c>
      <c r="B76" s="56" t="s">
        <v>116</v>
      </c>
      <c r="C76" s="84">
        <v>1000</v>
      </c>
      <c r="D76" s="84">
        <v>700</v>
      </c>
      <c r="E76" s="84">
        <v>480</v>
      </c>
      <c r="F76" s="84"/>
    </row>
    <row r="77" spans="1:6" x14ac:dyDescent="0.2">
      <c r="A77" s="49" t="s">
        <v>50</v>
      </c>
      <c r="B77" s="50" t="s">
        <v>51</v>
      </c>
      <c r="C77" s="80">
        <f t="shared" ref="C77:E79" si="3">C78</f>
        <v>1800</v>
      </c>
      <c r="D77" s="80">
        <f t="shared" si="3"/>
        <v>1100</v>
      </c>
      <c r="E77" s="80">
        <f t="shared" si="3"/>
        <v>1891.28</v>
      </c>
      <c r="F77" s="81">
        <f>(E77*100)/D77</f>
        <v>171.93454545454546</v>
      </c>
    </row>
    <row r="78" spans="1:6" x14ac:dyDescent="0.2">
      <c r="A78" s="51" t="s">
        <v>58</v>
      </c>
      <c r="B78" s="52" t="s">
        <v>59</v>
      </c>
      <c r="C78" s="82">
        <f t="shared" si="3"/>
        <v>1800</v>
      </c>
      <c r="D78" s="82">
        <f t="shared" si="3"/>
        <v>1100</v>
      </c>
      <c r="E78" s="82">
        <f t="shared" si="3"/>
        <v>1891.28</v>
      </c>
      <c r="F78" s="81">
        <f>(E78*100)/D78</f>
        <v>171.93454545454546</v>
      </c>
    </row>
    <row r="79" spans="1:6" x14ac:dyDescent="0.2">
      <c r="A79" s="53" t="s">
        <v>60</v>
      </c>
      <c r="B79" s="54" t="s">
        <v>61</v>
      </c>
      <c r="C79" s="83">
        <f t="shared" si="3"/>
        <v>1800</v>
      </c>
      <c r="D79" s="83">
        <f t="shared" si="3"/>
        <v>1100</v>
      </c>
      <c r="E79" s="83">
        <f t="shared" si="3"/>
        <v>1891.28</v>
      </c>
      <c r="F79" s="83">
        <f>(E79*100)/D79</f>
        <v>171.93454545454546</v>
      </c>
    </row>
    <row r="80" spans="1:6" x14ac:dyDescent="0.2">
      <c r="A80" s="55" t="s">
        <v>62</v>
      </c>
      <c r="B80" s="56" t="s">
        <v>63</v>
      </c>
      <c r="C80" s="84">
        <v>1800</v>
      </c>
      <c r="D80" s="84">
        <v>1100</v>
      </c>
      <c r="E80" s="84">
        <v>1891.28</v>
      </c>
      <c r="F80" s="84"/>
    </row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2023-07-24T12:33:14Z</cp:lastPrinted>
  <dcterms:created xsi:type="dcterms:W3CDTF">2022-08-12T12:51:27Z</dcterms:created>
  <dcterms:modified xsi:type="dcterms:W3CDTF">2025-03-12T17:58:04Z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