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kresic\Documents\Nova mapa\ŽDO- IZVJEŠTAJI\IZVRŠENJE PRORAČUNA\"/>
    </mc:Choice>
  </mc:AlternateContent>
  <xr:revisionPtr revIDLastSave="0" documentId="13_ncr:1_{9E7540EE-C431-42FD-B304-DC3B9DEE57D6}" xr6:coauthVersionLast="47" xr6:coauthVersionMax="47" xr10:uidLastSave="{00000000-0000-0000-0000-000000000000}"/>
  <bookViews>
    <workbookView xWindow="-120" yWindow="-120" windowWidth="29040" windowHeight="15840" tabRatio="825" firstSheet="1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rashoda'!$A$1:$L$75</definedName>
    <definedName name="_xlnm.Print_Area" localSheetId="6">'Posebni dio'!$A$1:$F$74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<sst xmlns="http://schemas.openxmlformats.org/spreadsheetml/2006/main" count="378" uniqueCount="183">
  <si>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</si>
  <si>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</si>
  <si>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</si>
  <si>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</si>
  <si>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</si>
  <si>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</si>
  <si>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</si>
  <si>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</si>
  <si>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</si>
  <si>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</si>
  <si>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</si>
  <si>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</si>
  <si>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</si>
  <si>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</si>
  <si>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</si>
  <si>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</si>
  <si>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</si>
  <si>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</si>
  <si>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</si>
  <si>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</si>
  <si>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</si>
  <si>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</si>
  <si>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</si>
  <si>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</si>
  <si>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</si>
  <si>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</si>
  <si>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</si>
  <si>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</si>
  <si>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</si>
  <si>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</si>
  <si>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</si>
  <si>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</si>
  <si>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</si>
  <si>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</si>
  <si>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</si>
  <si>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</si>
  <si>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</si>
  <si>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</si>
  <si>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</si>
  <si>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</si>
  <si>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</si>
  <si>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</si>
  <si>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</si>
  <si>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</si>
  <si>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</si>
  <si>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</si>
  <si>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</si>
  <si>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</si>
  <si>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</si>
  <si>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</si>
  <si>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</si>
  <si>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</si>
  <si>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</si>
  <si>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</si>
  <si>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</si>
  <si>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</si>
  <si>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</si>
  <si>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</si>
  <si>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</si>
  <si>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</si>
  <si>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</si>
  <si>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</si>
  <si>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</si>
  <si>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</si>
  <si>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</si>
  <si>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</si>
  <si>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</si>
  <si>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</si>
  <si>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</si>
  <si>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</si>
  <si>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</si>
  <si>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</si>
  <si>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</si>
  <si>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</si>
  <si>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</si>
  <si>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</si>
  <si>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</si>
  <si>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</si>
  <si>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</si>
  <si>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</si>
  <si>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</si>
  <si>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</si>
  <si>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</si>
  <si>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</si>
  <si>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</si>
  <si>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</si>
  <si>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</si>
  <si>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</si>
  <si>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</si>
  <si>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</si>
  <si>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</si>
  <si>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</si>
  <si>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</si>
  <si>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</si>
  <si>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</si>
  <si>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</si>
  <si>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</si>
  <si>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</si>
  <si>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</si>
  <si>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</si>
  <si>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</si>
  <si>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</si>
  <si>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</si>
  <si>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</si>
  <si>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</si>
  <si>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</si>
  <si>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</si>
  <si>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</si>
  <si>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</si>
  <si>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</si>
  <si>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</si>
  <si>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</si>
  <si>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</si>
  <si>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</si>
  <si>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</si>
  <si>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</si>
  <si>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</si>
  <si>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</si>
  <si>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</si>
  <si>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</si>
  <si>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</si>
  <si>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</si>
  <si>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</si>
  <si>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</si>
  <si>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</si>
  <si>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</si>
  <si>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</si>
  <si>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</si>
  <si>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</si>
  <si>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</si>
  <si>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</si>
  <si>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</si>
  <si>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</si>
  <si>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</si>
  <si>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</si>
  <si>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</si>
  <si>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</si>
  <si>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</si>
  <si>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</si>
  <si>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</si>
  <si>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</si>
  <si>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</si>
  <si>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</si>
  <si>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</si>
  <si>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</si>
  <si>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</si>
  <si>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</si>
  <si>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</si>
  <si>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</si>
  <si>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</si>
  <si>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</si>
  <si>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</si>
  <si>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</si>
  <si>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</si>
  <si>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</si>
  <si>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</si>
  <si>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</si>
  <si>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</si>
  <si>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</si>
  <si>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</si>
  <si>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</si>
  <si>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</si>
  <si>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</si>
  <si>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</si>
  <si>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</si>
  <si>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</si>
  <si>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</si>
  <si>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</si>
  <si>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</si>
  <si>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</si>
  <si>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</si>
  <si>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</si>
  <si>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</si>
  <si>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23456 SLAVONSKI BROD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</si>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</sst>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660358.79</v>
      </c>
      <c r="H10" s="86">
        <v>760903</v>
      </c>
      <c r="I10" s="86">
        <v>887642.76</v>
      </c>
      <c r="J10" s="86">
        <v>885691.04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660358.79</v>
      </c>
      <c r="H12" s="87">
        <f t="shared" ref="H12:J12" si="0">H10+H11</f>
        <v>760903</v>
      </c>
      <c r="I12" s="87">
        <f t="shared" si="0"/>
        <v>887642.76</v>
      </c>
      <c r="J12" s="87">
        <f t="shared" si="0"/>
        <v>885691.04</v>
      </c>
      <c r="K12" s="88">
        <f>J12/G12*100</f>
        <v>134.12270017636899</v>
      </c>
      <c r="L12" s="88">
        <f>J12/I12*100</f>
        <v>99.780123255891809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651287.06000000006</v>
      </c>
      <c r="H13" s="86">
        <v>756803</v>
      </c>
      <c r="I13" s="86">
        <v>883602.76</v>
      </c>
      <c r="J13" s="86">
        <v>881657.86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9071.73</v>
      </c>
      <c r="H14" s="86">
        <v>4100</v>
      </c>
      <c r="I14" s="86">
        <v>4040</v>
      </c>
      <c r="J14" s="86">
        <v>4033.18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660358.79</v>
      </c>
      <c r="H15" s="87">
        <f t="shared" ref="H15:J15" si="1">H13+H14</f>
        <v>760903</v>
      </c>
      <c r="I15" s="87">
        <f t="shared" si="1"/>
        <v>887642.76</v>
      </c>
      <c r="J15" s="87">
        <f t="shared" si="1"/>
        <v>885691.04</v>
      </c>
      <c r="K15" s="88">
        <f>J15/G15*100</f>
        <v>134.12270017636899</v>
      </c>
      <c r="L15" s="88">
        <f>J15/I15*100</f>
        <v>99.780123255891809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5"/>
  <sheetViews>
    <sheetView tabSelected="1" zoomScale="90" zoomScaleNormal="90" workbookViewId="0">
      <selection sqref="A1:L7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660358.78999999992</v>
      </c>
      <c r="H10" s="65">
        <f>H11</f>
        <v>760903</v>
      </c>
      <c r="I10" s="65">
        <f>I11</f>
        <v>887642.76</v>
      </c>
      <c r="J10" s="65">
        <f>J11</f>
        <v>885691.04</v>
      </c>
      <c r="K10" s="69">
        <f t="shared" ref="K10:K18" si="0">(J10*100)/G10</f>
        <v>134.12270017636928</v>
      </c>
      <c r="L10" s="69">
        <f t="shared" ref="L10:L18" si="1">(J10*100)/I10</f>
        <v>99.780123255891823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660358.78999999992</v>
      </c>
      <c r="H11" s="65">
        <f>H12+H15</f>
        <v>760903</v>
      </c>
      <c r="I11" s="65">
        <f>I12+I15</f>
        <v>887642.76</v>
      </c>
      <c r="J11" s="65">
        <f>J12+J15</f>
        <v>885691.04</v>
      </c>
      <c r="K11" s="65">
        <f t="shared" si="0"/>
        <v>134.12270017636928</v>
      </c>
      <c r="L11" s="65">
        <f t="shared" si="1"/>
        <v>99.780123255891823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409.98</v>
      </c>
      <c r="H12" s="65">
        <f t="shared" si="2"/>
        <v>265</v>
      </c>
      <c r="I12" s="65">
        <f t="shared" si="2"/>
        <v>265</v>
      </c>
      <c r="J12" s="65">
        <f t="shared" si="2"/>
        <v>364.01</v>
      </c>
      <c r="K12" s="65">
        <f t="shared" si="0"/>
        <v>88.787257915020234</v>
      </c>
      <c r="L12" s="65">
        <f t="shared" si="1"/>
        <v>137.36226415094339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409.98</v>
      </c>
      <c r="H13" s="65">
        <f t="shared" si="2"/>
        <v>265</v>
      </c>
      <c r="I13" s="65">
        <f t="shared" si="2"/>
        <v>265</v>
      </c>
      <c r="J13" s="65">
        <f t="shared" si="2"/>
        <v>364.01</v>
      </c>
      <c r="K13" s="65">
        <f t="shared" si="0"/>
        <v>88.787257915020234</v>
      </c>
      <c r="L13" s="65">
        <f t="shared" si="1"/>
        <v>137.36226415094339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409.98</v>
      </c>
      <c r="H14" s="66">
        <v>265</v>
      </c>
      <c r="I14" s="66">
        <v>265</v>
      </c>
      <c r="J14" s="66">
        <v>364.01</v>
      </c>
      <c r="K14" s="66">
        <f t="shared" si="0"/>
        <v>88.787257915020234</v>
      </c>
      <c r="L14" s="66">
        <f t="shared" si="1"/>
        <v>137.36226415094339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659948.80999999994</v>
      </c>
      <c r="H15" s="65">
        <f>H16</f>
        <v>760638</v>
      </c>
      <c r="I15" s="65">
        <f>I16</f>
        <v>887377.76</v>
      </c>
      <c r="J15" s="65">
        <f>J16</f>
        <v>885327.03</v>
      </c>
      <c r="K15" s="65">
        <f t="shared" si="0"/>
        <v>134.15086391321776</v>
      </c>
      <c r="L15" s="65">
        <f t="shared" si="1"/>
        <v>99.768900000378636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659948.80999999994</v>
      </c>
      <c r="H16" s="65">
        <f>H17+H18</f>
        <v>760638</v>
      </c>
      <c r="I16" s="65">
        <f>I17+I18</f>
        <v>887377.76</v>
      </c>
      <c r="J16" s="65">
        <f>J17+J18</f>
        <v>885327.03</v>
      </c>
      <c r="K16" s="65">
        <f t="shared" si="0"/>
        <v>134.15086391321776</v>
      </c>
      <c r="L16" s="65">
        <f t="shared" si="1"/>
        <v>99.768900000378636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650877.07999999996</v>
      </c>
      <c r="H17" s="66">
        <v>756538</v>
      </c>
      <c r="I17" s="66">
        <v>883337.76</v>
      </c>
      <c r="J17" s="66">
        <v>881293.85</v>
      </c>
      <c r="K17" s="66">
        <f t="shared" si="0"/>
        <v>135.40096541731046</v>
      </c>
      <c r="L17" s="66">
        <f t="shared" si="1"/>
        <v>99.768615121807997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9071.73</v>
      </c>
      <c r="H18" s="66">
        <v>4100</v>
      </c>
      <c r="I18" s="66">
        <v>4040</v>
      </c>
      <c r="J18" s="66">
        <v>4033.18</v>
      </c>
      <c r="K18" s="66">
        <f t="shared" si="0"/>
        <v>44.458774676935931</v>
      </c>
      <c r="L18" s="66">
        <f t="shared" si="1"/>
        <v>99.83118811881188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660358.79</v>
      </c>
      <c r="H23" s="65">
        <f>H24+H68</f>
        <v>761030</v>
      </c>
      <c r="I23" s="65">
        <f>I24+I68</f>
        <v>887642.76</v>
      </c>
      <c r="J23" s="65">
        <f>J24+J68</f>
        <v>885691.04</v>
      </c>
      <c r="K23" s="70">
        <f t="shared" ref="K23:K54" si="3">(J23*100)/G23</f>
        <v>134.12270017636928</v>
      </c>
      <c r="L23" s="70">
        <f t="shared" ref="L23:L54" si="4">(J23*100)/I23</f>
        <v>99.780123255891823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651287.06000000006</v>
      </c>
      <c r="H24" s="65">
        <f>H25+H34+H62</f>
        <v>756930</v>
      </c>
      <c r="I24" s="65">
        <f>I25+I34+I62</f>
        <v>883602.76</v>
      </c>
      <c r="J24" s="65">
        <f>J25+J34+J62</f>
        <v>881657.86</v>
      </c>
      <c r="K24" s="65">
        <f t="shared" si="3"/>
        <v>135.37162246091606</v>
      </c>
      <c r="L24" s="65">
        <f t="shared" si="4"/>
        <v>99.779889777619076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577704.41</v>
      </c>
      <c r="H25" s="65">
        <f>H26+H29+H31</f>
        <v>656377</v>
      </c>
      <c r="I25" s="65">
        <f>I26+I29+I31</f>
        <v>782377</v>
      </c>
      <c r="J25" s="65">
        <f>J26+J29+J31</f>
        <v>780536.27</v>
      </c>
      <c r="K25" s="65">
        <f t="shared" si="3"/>
        <v>135.1099725896155</v>
      </c>
      <c r="L25" s="65">
        <f t="shared" si="4"/>
        <v>99.764725956923584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485534.39999999997</v>
      </c>
      <c r="H26" s="65">
        <f>H27+H28</f>
        <v>535364</v>
      </c>
      <c r="I26" s="65">
        <f>I27+I28</f>
        <v>631664</v>
      </c>
      <c r="J26" s="65">
        <f>J27+J28</f>
        <v>631485.34</v>
      </c>
      <c r="K26" s="65">
        <f t="shared" si="3"/>
        <v>130.05985569714525</v>
      </c>
      <c r="L26" s="65">
        <f t="shared" si="4"/>
        <v>99.971715975581958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483722.55</v>
      </c>
      <c r="H27" s="66">
        <v>533364</v>
      </c>
      <c r="I27" s="66">
        <v>627299</v>
      </c>
      <c r="J27" s="66">
        <v>627121.65</v>
      </c>
      <c r="K27" s="66">
        <f t="shared" si="3"/>
        <v>129.6449069823187</v>
      </c>
      <c r="L27" s="66">
        <f t="shared" si="4"/>
        <v>99.971727995740466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1811.85</v>
      </c>
      <c r="H28" s="66">
        <v>2000</v>
      </c>
      <c r="I28" s="66">
        <v>4365</v>
      </c>
      <c r="J28" s="66">
        <v>4363.6899999999996</v>
      </c>
      <c r="K28" s="66">
        <f t="shared" si="3"/>
        <v>240.84168115462097</v>
      </c>
      <c r="L28" s="66">
        <f t="shared" si="4"/>
        <v>99.969988545246281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12889.21</v>
      </c>
      <c r="H29" s="65">
        <f>H30</f>
        <v>16377</v>
      </c>
      <c r="I29" s="65">
        <f>I30</f>
        <v>23677</v>
      </c>
      <c r="J29" s="65">
        <f>J30</f>
        <v>22067.38</v>
      </c>
      <c r="K29" s="65">
        <f t="shared" si="3"/>
        <v>171.20816558966766</v>
      </c>
      <c r="L29" s="65">
        <f t="shared" si="4"/>
        <v>93.201756979347039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12889.21</v>
      </c>
      <c r="H30" s="66">
        <v>16377</v>
      </c>
      <c r="I30" s="66">
        <v>23677</v>
      </c>
      <c r="J30" s="66">
        <v>22067.38</v>
      </c>
      <c r="K30" s="66">
        <f t="shared" si="3"/>
        <v>171.20816558966766</v>
      </c>
      <c r="L30" s="66">
        <f t="shared" si="4"/>
        <v>93.201756979347039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79280.800000000003</v>
      </c>
      <c r="H31" s="65">
        <f>H32+H33</f>
        <v>104636</v>
      </c>
      <c r="I31" s="65">
        <f>I32+I33</f>
        <v>127036</v>
      </c>
      <c r="J31" s="65">
        <f>J32+J33</f>
        <v>126983.55</v>
      </c>
      <c r="K31" s="65">
        <f t="shared" si="3"/>
        <v>160.16936004682091</v>
      </c>
      <c r="L31" s="65">
        <f t="shared" si="4"/>
        <v>99.958712490947448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23651</v>
      </c>
      <c r="I32" s="66">
        <v>23651</v>
      </c>
      <c r="J32" s="66">
        <v>23606.880000000001</v>
      </c>
      <c r="K32" s="66" t="e">
        <f t="shared" si="3"/>
        <v>#DIV/0!</v>
      </c>
      <c r="L32" s="66">
        <f t="shared" si="4"/>
        <v>99.813453976576042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79280.800000000003</v>
      </c>
      <c r="H33" s="66">
        <v>80985</v>
      </c>
      <c r="I33" s="66">
        <v>103385</v>
      </c>
      <c r="J33" s="66">
        <v>103376.67</v>
      </c>
      <c r="K33" s="66">
        <f t="shared" si="3"/>
        <v>130.3930712101795</v>
      </c>
      <c r="L33" s="66">
        <f t="shared" si="4"/>
        <v>99.991942738308268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G35+G39+G45+G55+G57</f>
        <v>72322.899999999994</v>
      </c>
      <c r="H34" s="65">
        <f>H35+H39+H45+H55+H57</f>
        <v>86392</v>
      </c>
      <c r="I34" s="65">
        <f>I35+I39+I45+I55+I57</f>
        <v>85515</v>
      </c>
      <c r="J34" s="65">
        <f>J35+J39+J45+J55+J57</f>
        <v>85410.829999999987</v>
      </c>
      <c r="K34" s="65">
        <f t="shared" si="3"/>
        <v>118.09652267815589</v>
      </c>
      <c r="L34" s="65">
        <f t="shared" si="4"/>
        <v>99.878185113722736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21451.759999999998</v>
      </c>
      <c r="H35" s="65">
        <f>H36+H37+H38</f>
        <v>21321</v>
      </c>
      <c r="I35" s="65">
        <f>I36+I37+I38</f>
        <v>21321</v>
      </c>
      <c r="J35" s="65">
        <f>J36+J37+J38</f>
        <v>19587.93</v>
      </c>
      <c r="K35" s="65">
        <f t="shared" si="3"/>
        <v>91.311528751020901</v>
      </c>
      <c r="L35" s="65">
        <f t="shared" si="4"/>
        <v>91.871535106233296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3400</v>
      </c>
      <c r="H36" s="66">
        <v>4000</v>
      </c>
      <c r="I36" s="66">
        <v>4000</v>
      </c>
      <c r="J36" s="66">
        <v>3174.48</v>
      </c>
      <c r="K36" s="66">
        <f t="shared" si="3"/>
        <v>93.367058823529405</v>
      </c>
      <c r="L36" s="66">
        <f t="shared" si="4"/>
        <v>79.361999999999995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18051.759999999998</v>
      </c>
      <c r="H37" s="66">
        <v>16923</v>
      </c>
      <c r="I37" s="66">
        <v>16923</v>
      </c>
      <c r="J37" s="66">
        <v>16170.54</v>
      </c>
      <c r="K37" s="66">
        <f t="shared" si="3"/>
        <v>89.578744676419376</v>
      </c>
      <c r="L37" s="66">
        <f t="shared" si="4"/>
        <v>95.553625243751114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398</v>
      </c>
      <c r="I38" s="66">
        <v>398</v>
      </c>
      <c r="J38" s="66">
        <v>242.91</v>
      </c>
      <c r="K38" s="66" t="e">
        <f t="shared" si="3"/>
        <v>#DIV/0!</v>
      </c>
      <c r="L38" s="66">
        <f t="shared" si="4"/>
        <v>61.032663316582912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13421.09</v>
      </c>
      <c r="H39" s="65">
        <f>H40+H41+H42+H43+H44</f>
        <v>19976</v>
      </c>
      <c r="I39" s="65">
        <f>I40+I41+I42+I43+I44</f>
        <v>14076</v>
      </c>
      <c r="J39" s="65">
        <f>J40+J41+J42+J43+J44</f>
        <v>12579.900000000003</v>
      </c>
      <c r="K39" s="65">
        <f t="shared" si="3"/>
        <v>93.732327255088819</v>
      </c>
      <c r="L39" s="65">
        <f t="shared" si="4"/>
        <v>89.371270247229333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5293.85</v>
      </c>
      <c r="H40" s="66">
        <v>5839</v>
      </c>
      <c r="I40" s="66">
        <v>5839</v>
      </c>
      <c r="J40" s="66">
        <v>6516.06</v>
      </c>
      <c r="K40" s="66">
        <f t="shared" si="3"/>
        <v>123.08735608300196</v>
      </c>
      <c r="L40" s="66">
        <f t="shared" si="4"/>
        <v>111.59547867785579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7429.2</v>
      </c>
      <c r="H41" s="66">
        <v>13272</v>
      </c>
      <c r="I41" s="66">
        <v>7372</v>
      </c>
      <c r="J41" s="66">
        <v>5561.02</v>
      </c>
      <c r="K41" s="66">
        <f t="shared" si="3"/>
        <v>74.853550853389336</v>
      </c>
      <c r="L41" s="66">
        <f t="shared" si="4"/>
        <v>75.434346174715145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265</v>
      </c>
      <c r="I42" s="66">
        <v>265</v>
      </c>
      <c r="J42" s="66">
        <v>306.79000000000002</v>
      </c>
      <c r="K42" s="66" t="e">
        <f t="shared" si="3"/>
        <v>#DIV/0!</v>
      </c>
      <c r="L42" s="66">
        <f t="shared" si="4"/>
        <v>115.76981132075471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662.43</v>
      </c>
      <c r="H43" s="66">
        <v>600</v>
      </c>
      <c r="I43" s="66">
        <v>600</v>
      </c>
      <c r="J43" s="66">
        <v>156.03</v>
      </c>
      <c r="K43" s="66">
        <f t="shared" si="3"/>
        <v>23.554186857479284</v>
      </c>
      <c r="L43" s="66">
        <f t="shared" si="4"/>
        <v>26.004999999999999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35.61</v>
      </c>
      <c r="H44" s="66">
        <v>0</v>
      </c>
      <c r="I44" s="66">
        <v>0</v>
      </c>
      <c r="J44" s="66">
        <v>40</v>
      </c>
      <c r="K44" s="66">
        <f t="shared" si="3"/>
        <v>112.32799775344004</v>
      </c>
      <c r="L44" s="66" t="e">
        <f t="shared" si="4"/>
        <v>#DIV/0!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36219.42</v>
      </c>
      <c r="H45" s="65">
        <f>H46+H47+H48+H49+H50+H51+H52+H53+H54</f>
        <v>43335</v>
      </c>
      <c r="I45" s="65">
        <f>I46+I47+I48+I49+I50+I51+I52+I53+I54</f>
        <v>48335</v>
      </c>
      <c r="J45" s="65">
        <f>J46+J47+J48+J49+J50+J51+J52+J53+J54</f>
        <v>52268.95</v>
      </c>
      <c r="K45" s="65">
        <f t="shared" si="3"/>
        <v>144.31194646407923</v>
      </c>
      <c r="L45" s="65">
        <f t="shared" si="4"/>
        <v>108.13892624392263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4922.43</v>
      </c>
      <c r="H46" s="66">
        <v>5973</v>
      </c>
      <c r="I46" s="66">
        <v>5973</v>
      </c>
      <c r="J46" s="66">
        <v>5507.13</v>
      </c>
      <c r="K46" s="66">
        <f t="shared" si="3"/>
        <v>111.87827963018265</v>
      </c>
      <c r="L46" s="66">
        <f t="shared" si="4"/>
        <v>92.200401808136618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2134.86</v>
      </c>
      <c r="H47" s="66">
        <v>3000</v>
      </c>
      <c r="I47" s="66">
        <v>3000</v>
      </c>
      <c r="J47" s="66">
        <v>2851.32</v>
      </c>
      <c r="K47" s="66">
        <f t="shared" si="3"/>
        <v>133.5600460920154</v>
      </c>
      <c r="L47" s="66">
        <f t="shared" si="4"/>
        <v>95.043999999999997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768.82</v>
      </c>
      <c r="H48" s="66">
        <v>1858</v>
      </c>
      <c r="I48" s="66">
        <v>1858</v>
      </c>
      <c r="J48" s="66">
        <v>2413.7199999999998</v>
      </c>
      <c r="K48" s="66">
        <f t="shared" si="3"/>
        <v>313.95124996748262</v>
      </c>
      <c r="L48" s="66">
        <f t="shared" si="4"/>
        <v>129.90958019375674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2488.56</v>
      </c>
      <c r="H49" s="66">
        <v>3318</v>
      </c>
      <c r="I49" s="66">
        <v>3318</v>
      </c>
      <c r="J49" s="66">
        <v>4888.3</v>
      </c>
      <c r="K49" s="66">
        <f t="shared" si="3"/>
        <v>196.4308676503681</v>
      </c>
      <c r="L49" s="66">
        <f t="shared" si="4"/>
        <v>147.32670283303196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1233.67</v>
      </c>
      <c r="H50" s="66">
        <v>1400</v>
      </c>
      <c r="I50" s="66">
        <v>1400</v>
      </c>
      <c r="J50" s="66">
        <v>1368.63</v>
      </c>
      <c r="K50" s="66">
        <f t="shared" si="3"/>
        <v>110.93971645577828</v>
      </c>
      <c r="L50" s="66">
        <f t="shared" si="4"/>
        <v>97.75928571428571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756.14</v>
      </c>
      <c r="H51" s="66">
        <v>1000</v>
      </c>
      <c r="I51" s="66">
        <v>1000</v>
      </c>
      <c r="J51" s="66">
        <v>1026.19</v>
      </c>
      <c r="K51" s="66">
        <f t="shared" si="3"/>
        <v>135.71428571428572</v>
      </c>
      <c r="L51" s="66">
        <f t="shared" si="4"/>
        <v>102.619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23481.84</v>
      </c>
      <c r="H52" s="66">
        <v>26095</v>
      </c>
      <c r="I52" s="66">
        <v>31095</v>
      </c>
      <c r="J52" s="66">
        <v>33514.589999999997</v>
      </c>
      <c r="K52" s="66">
        <f t="shared" si="3"/>
        <v>142.72557005754234</v>
      </c>
      <c r="L52" s="66">
        <f t="shared" si="4"/>
        <v>107.7812831644959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55.1</v>
      </c>
      <c r="H53" s="66">
        <v>27</v>
      </c>
      <c r="I53" s="66">
        <v>27</v>
      </c>
      <c r="J53" s="66">
        <v>126.74</v>
      </c>
      <c r="K53" s="66">
        <f t="shared" si="3"/>
        <v>230.01814882032667</v>
      </c>
      <c r="L53" s="66">
        <f t="shared" si="4"/>
        <v>469.40740740740739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378</v>
      </c>
      <c r="H54" s="66">
        <v>664</v>
      </c>
      <c r="I54" s="66">
        <v>664</v>
      </c>
      <c r="J54" s="66">
        <v>572.33000000000004</v>
      </c>
      <c r="K54" s="66">
        <f t="shared" si="3"/>
        <v>151.41005291005291</v>
      </c>
      <c r="L54" s="66">
        <f t="shared" si="4"/>
        <v>86.194277108433738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114.8</v>
      </c>
      <c r="H55" s="65">
        <f>H56</f>
        <v>265</v>
      </c>
      <c r="I55" s="65">
        <f>I56</f>
        <v>265</v>
      </c>
      <c r="J55" s="65">
        <f>J56</f>
        <v>20.65</v>
      </c>
      <c r="K55" s="65">
        <f t="shared" ref="K55:K74" si="5">(J55*100)/G55</f>
        <v>17.987804878048781</v>
      </c>
      <c r="L55" s="65">
        <f t="shared" ref="L55:L74" si="6">(J55*100)/I55</f>
        <v>7.7924528301886795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114.8</v>
      </c>
      <c r="H56" s="66">
        <v>265</v>
      </c>
      <c r="I56" s="66">
        <v>265</v>
      </c>
      <c r="J56" s="66">
        <v>20.65</v>
      </c>
      <c r="K56" s="66">
        <f t="shared" si="5"/>
        <v>17.987804878048781</v>
      </c>
      <c r="L56" s="66">
        <f t="shared" si="6"/>
        <v>7.7924528301886795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</f>
        <v>1115.83</v>
      </c>
      <c r="H57" s="65">
        <f>H58+H59+H60+H61</f>
        <v>1495</v>
      </c>
      <c r="I57" s="65">
        <f>I58+I59+I60+I61</f>
        <v>1518</v>
      </c>
      <c r="J57" s="65">
        <f>J58+J59+J60+J61</f>
        <v>953.4</v>
      </c>
      <c r="K57" s="65">
        <f t="shared" si="5"/>
        <v>85.443123056379562</v>
      </c>
      <c r="L57" s="65">
        <f t="shared" si="6"/>
        <v>62.806324110671937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549.61</v>
      </c>
      <c r="H58" s="66">
        <v>571</v>
      </c>
      <c r="I58" s="66">
        <v>721</v>
      </c>
      <c r="J58" s="66">
        <v>641.80999999999995</v>
      </c>
      <c r="K58" s="66">
        <f t="shared" si="5"/>
        <v>116.77553174068885</v>
      </c>
      <c r="L58" s="66">
        <f t="shared" si="6"/>
        <v>89.016643550624138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133</v>
      </c>
      <c r="H59" s="66">
        <v>133</v>
      </c>
      <c r="I59" s="66">
        <v>6</v>
      </c>
      <c r="J59" s="66">
        <v>150</v>
      </c>
      <c r="K59" s="66">
        <f t="shared" si="5"/>
        <v>112.78195488721805</v>
      </c>
      <c r="L59" s="66">
        <f t="shared" si="6"/>
        <v>2500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127</v>
      </c>
      <c r="I60" s="66">
        <v>127</v>
      </c>
      <c r="J60" s="66">
        <v>21.24</v>
      </c>
      <c r="K60" s="66" t="e">
        <f t="shared" si="5"/>
        <v>#DIV/0!</v>
      </c>
      <c r="L60" s="66">
        <f t="shared" si="6"/>
        <v>16.724409448818896</v>
      </c>
    </row>
    <row r="61" spans="2:12" x14ac:dyDescent="0.25">
      <c r="B61" s="66"/>
      <c r="C61" s="66"/>
      <c r="D61" s="66"/>
      <c r="E61" s="66" t="s">
        <v>139</v>
      </c>
      <c r="F61" s="66" t="s">
        <v>132</v>
      </c>
      <c r="G61" s="66">
        <v>433.22</v>
      </c>
      <c r="H61" s="66">
        <v>664</v>
      </c>
      <c r="I61" s="66">
        <v>664</v>
      </c>
      <c r="J61" s="66">
        <v>140.35</v>
      </c>
      <c r="K61" s="66">
        <f t="shared" si="5"/>
        <v>32.396934582890907</v>
      </c>
      <c r="L61" s="66">
        <f t="shared" si="6"/>
        <v>21.137048192771083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1259.75</v>
      </c>
      <c r="H62" s="65">
        <f>H63+H65</f>
        <v>14161</v>
      </c>
      <c r="I62" s="65">
        <f>I63+I65</f>
        <v>15710.76</v>
      </c>
      <c r="J62" s="65">
        <f>J63+J65</f>
        <v>15710.759999999998</v>
      </c>
      <c r="K62" s="65">
        <f t="shared" si="5"/>
        <v>1247.1331613415359</v>
      </c>
      <c r="L62" s="65">
        <f t="shared" si="6"/>
        <v>100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919.75</v>
      </c>
      <c r="H63" s="65">
        <f>H64</f>
        <v>690</v>
      </c>
      <c r="I63" s="65">
        <f>I64</f>
        <v>690</v>
      </c>
      <c r="J63" s="65">
        <f>J64</f>
        <v>685.46</v>
      </c>
      <c r="K63" s="65">
        <f t="shared" si="5"/>
        <v>74.526773579777114</v>
      </c>
      <c r="L63" s="65">
        <f t="shared" si="6"/>
        <v>99.342028985507241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919.75</v>
      </c>
      <c r="H64" s="66">
        <v>690</v>
      </c>
      <c r="I64" s="66">
        <v>690</v>
      </c>
      <c r="J64" s="66">
        <v>685.46</v>
      </c>
      <c r="K64" s="66">
        <f t="shared" si="5"/>
        <v>74.526773579777114</v>
      </c>
      <c r="L64" s="66">
        <f t="shared" si="6"/>
        <v>99.342028985507241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340</v>
      </c>
      <c r="H65" s="65">
        <f>H66+H67</f>
        <v>13471</v>
      </c>
      <c r="I65" s="65">
        <f>I66+I67</f>
        <v>15020.76</v>
      </c>
      <c r="J65" s="65">
        <f>J66+J67</f>
        <v>15025.3</v>
      </c>
      <c r="K65" s="65">
        <f t="shared" si="5"/>
        <v>4419.2058823529414</v>
      </c>
      <c r="L65" s="65">
        <f t="shared" si="6"/>
        <v>100.03022483549434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340</v>
      </c>
      <c r="H66" s="66">
        <v>199</v>
      </c>
      <c r="I66" s="66">
        <v>552</v>
      </c>
      <c r="J66" s="66">
        <v>423.9</v>
      </c>
      <c r="K66" s="66">
        <f t="shared" si="5"/>
        <v>124.67647058823529</v>
      </c>
      <c r="L66" s="66">
        <f t="shared" si="6"/>
        <v>76.793478260869563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13272</v>
      </c>
      <c r="I67" s="66">
        <v>14468.76</v>
      </c>
      <c r="J67" s="66">
        <v>14601.4</v>
      </c>
      <c r="K67" s="66" t="e">
        <f t="shared" si="5"/>
        <v>#DIV/0!</v>
      </c>
      <c r="L67" s="66">
        <f t="shared" si="6"/>
        <v>100.91673370765704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G69+G72</f>
        <v>9071.73</v>
      </c>
      <c r="H68" s="65">
        <f>H69+H72</f>
        <v>4100</v>
      </c>
      <c r="I68" s="65">
        <f>I69+I72</f>
        <v>4040</v>
      </c>
      <c r="J68" s="65">
        <f>J69+J72</f>
        <v>4033.18</v>
      </c>
      <c r="K68" s="65">
        <f t="shared" si="5"/>
        <v>44.458774676935931</v>
      </c>
      <c r="L68" s="65">
        <f t="shared" si="6"/>
        <v>99.83118811881188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ref="G69:J70" si="7">G70</f>
        <v>3798.89</v>
      </c>
      <c r="H69" s="65">
        <f t="shared" si="7"/>
        <v>4100</v>
      </c>
      <c r="I69" s="65">
        <f t="shared" si="7"/>
        <v>4040</v>
      </c>
      <c r="J69" s="65">
        <f t="shared" si="7"/>
        <v>4033.18</v>
      </c>
      <c r="K69" s="65">
        <f t="shared" si="5"/>
        <v>106.16732782470669</v>
      </c>
      <c r="L69" s="65">
        <f t="shared" si="6"/>
        <v>99.83118811881188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7"/>
        <v>3798.89</v>
      </c>
      <c r="H70" s="65">
        <f t="shared" si="7"/>
        <v>4100</v>
      </c>
      <c r="I70" s="65">
        <f t="shared" si="7"/>
        <v>4040</v>
      </c>
      <c r="J70" s="65">
        <f t="shared" si="7"/>
        <v>4033.18</v>
      </c>
      <c r="K70" s="65">
        <f t="shared" si="5"/>
        <v>106.16732782470669</v>
      </c>
      <c r="L70" s="65">
        <f t="shared" si="6"/>
        <v>99.83118811881188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3798.89</v>
      </c>
      <c r="H71" s="66">
        <v>4100</v>
      </c>
      <c r="I71" s="66">
        <v>4040</v>
      </c>
      <c r="J71" s="66">
        <v>4033.18</v>
      </c>
      <c r="K71" s="66">
        <f t="shared" si="5"/>
        <v>106.16732782470669</v>
      </c>
      <c r="L71" s="66">
        <f t="shared" si="6"/>
        <v>99.83118811881188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8">G73</f>
        <v>5272.84</v>
      </c>
      <c r="H72" s="65">
        <f t="shared" si="8"/>
        <v>0</v>
      </c>
      <c r="I72" s="65">
        <f t="shared" si="8"/>
        <v>0</v>
      </c>
      <c r="J72" s="65">
        <f t="shared" si="8"/>
        <v>0</v>
      </c>
      <c r="K72" s="65">
        <f t="shared" si="5"/>
        <v>0</v>
      </c>
      <c r="L72" s="65" t="e">
        <f t="shared" si="6"/>
        <v>#DIV/0!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8"/>
        <v>5272.84</v>
      </c>
      <c r="H73" s="65">
        <f t="shared" si="8"/>
        <v>0</v>
      </c>
      <c r="I73" s="65">
        <f t="shared" si="8"/>
        <v>0</v>
      </c>
      <c r="J73" s="65">
        <f t="shared" si="8"/>
        <v>0</v>
      </c>
      <c r="K73" s="65">
        <f t="shared" si="5"/>
        <v>0</v>
      </c>
      <c r="L73" s="65" t="e">
        <f t="shared" si="6"/>
        <v>#DIV/0!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5272.84</v>
      </c>
      <c r="H74" s="66">
        <v>0</v>
      </c>
      <c r="I74" s="66">
        <v>0</v>
      </c>
      <c r="J74" s="66">
        <v>0</v>
      </c>
      <c r="K74" s="66">
        <f t="shared" si="5"/>
        <v>0</v>
      </c>
      <c r="L74" s="66" t="e">
        <f t="shared" si="6"/>
        <v>#DIV/0!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660358.79</v>
      </c>
      <c r="D6" s="71">
        <f>D7+D9</f>
        <v>760903</v>
      </c>
      <c r="E6" s="71">
        <f>E7+E9</f>
        <v>887642.76</v>
      </c>
      <c r="F6" s="71">
        <f>F7+F9</f>
        <v>885691.04</v>
      </c>
      <c r="G6" s="72">
        <f t="shared" ref="G6:G15" si="0">(F6*100)/C6</f>
        <v>134.12270017636928</v>
      </c>
      <c r="H6" s="72">
        <f t="shared" ref="H6:H15" si="1">(F6*100)/E6</f>
        <v>99.780123255891823</v>
      </c>
    </row>
    <row r="7" spans="1:8" x14ac:dyDescent="0.25">
      <c r="A7"/>
      <c r="B7" s="8" t="s">
        <v>165</v>
      </c>
      <c r="C7" s="71">
        <f>C8</f>
        <v>659948.81000000006</v>
      </c>
      <c r="D7" s="71">
        <f>D8</f>
        <v>760638</v>
      </c>
      <c r="E7" s="71">
        <f>E8</f>
        <v>887377.76</v>
      </c>
      <c r="F7" s="71">
        <f>F8</f>
        <v>885327.03</v>
      </c>
      <c r="G7" s="72">
        <f t="shared" si="0"/>
        <v>134.15086391321773</v>
      </c>
      <c r="H7" s="72">
        <f t="shared" si="1"/>
        <v>99.768900000378636</v>
      </c>
    </row>
    <row r="8" spans="1:8" x14ac:dyDescent="0.25">
      <c r="A8"/>
      <c r="B8" s="16" t="s">
        <v>166</v>
      </c>
      <c r="C8" s="73">
        <v>659948.81000000006</v>
      </c>
      <c r="D8" s="73">
        <v>760638</v>
      </c>
      <c r="E8" s="73">
        <v>887377.76</v>
      </c>
      <c r="F8" s="74">
        <v>885327.03</v>
      </c>
      <c r="G8" s="70">
        <f t="shared" si="0"/>
        <v>134.15086391321773</v>
      </c>
      <c r="H8" s="70">
        <f t="shared" si="1"/>
        <v>99.768900000378636</v>
      </c>
    </row>
    <row r="9" spans="1:8" x14ac:dyDescent="0.25">
      <c r="A9"/>
      <c r="B9" s="8" t="s">
        <v>167</v>
      </c>
      <c r="C9" s="71">
        <f>C10</f>
        <v>409.98</v>
      </c>
      <c r="D9" s="71">
        <f>D10</f>
        <v>265</v>
      </c>
      <c r="E9" s="71">
        <f>E10</f>
        <v>265</v>
      </c>
      <c r="F9" s="71">
        <f>F10</f>
        <v>364.01</v>
      </c>
      <c r="G9" s="72">
        <f t="shared" si="0"/>
        <v>88.787257915020234</v>
      </c>
      <c r="H9" s="72">
        <f t="shared" si="1"/>
        <v>137.36226415094339</v>
      </c>
    </row>
    <row r="10" spans="1:8" x14ac:dyDescent="0.25">
      <c r="A10"/>
      <c r="B10" s="16" t="s">
        <v>168</v>
      </c>
      <c r="C10" s="73">
        <v>409.98</v>
      </c>
      <c r="D10" s="73">
        <v>265</v>
      </c>
      <c r="E10" s="73">
        <v>265</v>
      </c>
      <c r="F10" s="74">
        <v>364.01</v>
      </c>
      <c r="G10" s="70">
        <f t="shared" si="0"/>
        <v>88.787257915020234</v>
      </c>
      <c r="H10" s="70">
        <f t="shared" si="1"/>
        <v>137.36226415094339</v>
      </c>
    </row>
    <row r="11" spans="1:8" x14ac:dyDescent="0.25">
      <c r="B11" s="8" t="s">
        <v>32</v>
      </c>
      <c r="C11" s="75">
        <f>C12+C14</f>
        <v>660358.79</v>
      </c>
      <c r="D11" s="75">
        <f>D12+D14</f>
        <v>760903</v>
      </c>
      <c r="E11" s="75">
        <f>E12+E14</f>
        <v>887642.76</v>
      </c>
      <c r="F11" s="75">
        <f>F12+F14</f>
        <v>885691.04</v>
      </c>
      <c r="G11" s="72">
        <f t="shared" si="0"/>
        <v>134.12270017636928</v>
      </c>
      <c r="H11" s="72">
        <f t="shared" si="1"/>
        <v>99.780123255891823</v>
      </c>
    </row>
    <row r="12" spans="1:8" x14ac:dyDescent="0.25">
      <c r="A12"/>
      <c r="B12" s="8" t="s">
        <v>165</v>
      </c>
      <c r="C12" s="75">
        <f>C13</f>
        <v>659948.81000000006</v>
      </c>
      <c r="D12" s="75">
        <f>D13</f>
        <v>760638</v>
      </c>
      <c r="E12" s="75">
        <f>E13</f>
        <v>887377.76</v>
      </c>
      <c r="F12" s="75">
        <f>F13</f>
        <v>885327.03</v>
      </c>
      <c r="G12" s="72">
        <f t="shared" si="0"/>
        <v>134.15086391321773</v>
      </c>
      <c r="H12" s="72">
        <f t="shared" si="1"/>
        <v>99.768900000378636</v>
      </c>
    </row>
    <row r="13" spans="1:8" x14ac:dyDescent="0.25">
      <c r="A13"/>
      <c r="B13" s="16" t="s">
        <v>166</v>
      </c>
      <c r="C13" s="73">
        <v>659948.81000000006</v>
      </c>
      <c r="D13" s="73">
        <v>760638</v>
      </c>
      <c r="E13" s="76">
        <v>887377.76</v>
      </c>
      <c r="F13" s="74">
        <v>885327.03</v>
      </c>
      <c r="G13" s="70">
        <f t="shared" si="0"/>
        <v>134.15086391321773</v>
      </c>
      <c r="H13" s="70">
        <f t="shared" si="1"/>
        <v>99.768900000378636</v>
      </c>
    </row>
    <row r="14" spans="1:8" x14ac:dyDescent="0.25">
      <c r="A14"/>
      <c r="B14" s="8" t="s">
        <v>167</v>
      </c>
      <c r="C14" s="75">
        <f>C15</f>
        <v>409.98</v>
      </c>
      <c r="D14" s="75">
        <f>D15</f>
        <v>265</v>
      </c>
      <c r="E14" s="75">
        <f>E15</f>
        <v>265</v>
      </c>
      <c r="F14" s="75">
        <f>F15</f>
        <v>364.01</v>
      </c>
      <c r="G14" s="72">
        <f t="shared" si="0"/>
        <v>88.787257915020234</v>
      </c>
      <c r="H14" s="72">
        <f t="shared" si="1"/>
        <v>137.36226415094339</v>
      </c>
    </row>
    <row r="15" spans="1:8" x14ac:dyDescent="0.25">
      <c r="A15"/>
      <c r="B15" s="16" t="s">
        <v>168</v>
      </c>
      <c r="C15" s="73">
        <v>409.98</v>
      </c>
      <c r="D15" s="73">
        <v>265</v>
      </c>
      <c r="E15" s="76">
        <v>265</v>
      </c>
      <c r="F15" s="74">
        <v>364.01</v>
      </c>
      <c r="G15" s="70">
        <f t="shared" si="0"/>
        <v>88.787257915020234</v>
      </c>
      <c r="H15" s="70">
        <f t="shared" si="1"/>
        <v>137.36226415094339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660358.79</v>
      </c>
      <c r="D6" s="75">
        <f t="shared" si="0"/>
        <v>760903</v>
      </c>
      <c r="E6" s="75">
        <f t="shared" si="0"/>
        <v>887642.76</v>
      </c>
      <c r="F6" s="75">
        <f t="shared" si="0"/>
        <v>885691.04</v>
      </c>
      <c r="G6" s="70">
        <f>(F6*100)/C6</f>
        <v>134.12270017636928</v>
      </c>
      <c r="H6" s="70">
        <f>(F6*100)/E6</f>
        <v>99.780123255891823</v>
      </c>
    </row>
    <row r="7" spans="2:8" x14ac:dyDescent="0.25">
      <c r="B7" s="8" t="s">
        <v>169</v>
      </c>
      <c r="C7" s="75">
        <f t="shared" si="0"/>
        <v>660358.79</v>
      </c>
      <c r="D7" s="75">
        <f t="shared" si="0"/>
        <v>760903</v>
      </c>
      <c r="E7" s="75">
        <f t="shared" si="0"/>
        <v>887642.76</v>
      </c>
      <c r="F7" s="75">
        <f t="shared" si="0"/>
        <v>885691.04</v>
      </c>
      <c r="G7" s="70">
        <f>(F7*100)/C7</f>
        <v>134.12270017636928</v>
      </c>
      <c r="H7" s="70">
        <f>(F7*100)/E7</f>
        <v>99.780123255891823</v>
      </c>
    </row>
    <row r="8" spans="2:8" x14ac:dyDescent="0.25">
      <c r="B8" s="11" t="s">
        <v>170</v>
      </c>
      <c r="C8" s="73">
        <v>660358.79</v>
      </c>
      <c r="D8" s="73">
        <v>760903</v>
      </c>
      <c r="E8" s="73">
        <v>887642.76</v>
      </c>
      <c r="F8" s="74">
        <v>885691.04</v>
      </c>
      <c r="G8" s="70">
        <f>(F8*100)/C8</f>
        <v>134.12270017636928</v>
      </c>
      <c r="H8" s="70">
        <f>(F8*100)/E8</f>
        <v>99.780123255891823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9"/>
  <sheetViews>
    <sheetView topLeftCell="A40" zoomScaleNormal="100" workbookViewId="0">
      <selection activeCell="B40" sqref="B40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171</v>
      </c>
      <c r="C1" s="39"/>
    </row>
    <row r="2" spans="1:6" ht="15" customHeight="1" x14ac:dyDescent="0.2">
      <c r="A2" s="41" t="s">
        <v>34</v>
      </c>
      <c r="B2" s="42" t="s">
        <v>172</v>
      </c>
      <c r="C2" s="39"/>
    </row>
    <row r="3" spans="1:6" s="39" customFormat="1" ht="43.5" customHeight="1" x14ac:dyDescent="0.2">
      <c r="A3" s="43" t="s">
        <v>35</v>
      </c>
      <c r="B3" s="37" t="s">
        <v>173</v>
      </c>
    </row>
    <row r="4" spans="1:6" s="39" customFormat="1" x14ac:dyDescent="0.2">
      <c r="A4" s="43" t="s">
        <v>36</v>
      </c>
      <c r="B4" s="44" t="s">
        <v>174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175</v>
      </c>
      <c r="B7" s="46"/>
      <c r="C7" s="77">
        <f>C11</f>
        <v>760765</v>
      </c>
      <c r="D7" s="77">
        <f>D11</f>
        <v>887377.76</v>
      </c>
      <c r="E7" s="77">
        <f>E11</f>
        <v>885327.03</v>
      </c>
      <c r="F7" s="77">
        <f>(E7*100)/D7</f>
        <v>99.768900000378636</v>
      </c>
    </row>
    <row r="8" spans="1:6" x14ac:dyDescent="0.2">
      <c r="A8" s="47" t="s">
        <v>68</v>
      </c>
      <c r="B8" s="46"/>
      <c r="C8" s="77">
        <f>C65</f>
        <v>265</v>
      </c>
      <c r="D8" s="77">
        <f>D65</f>
        <v>265</v>
      </c>
      <c r="E8" s="77">
        <f>E65</f>
        <v>364.01</v>
      </c>
      <c r="F8" s="77">
        <f>(E8*100)/D8</f>
        <v>137.36226415094339</v>
      </c>
    </row>
    <row r="9" spans="1:6" s="57" customFormat="1" x14ac:dyDescent="0.2"/>
    <row r="10" spans="1:6" ht="38.25" x14ac:dyDescent="0.2">
      <c r="A10" s="47" t="s">
        <v>176</v>
      </c>
      <c r="B10" s="47" t="s">
        <v>177</v>
      </c>
      <c r="C10" s="47" t="s">
        <v>43</v>
      </c>
      <c r="D10" s="47" t="s">
        <v>178</v>
      </c>
      <c r="E10" s="47" t="s">
        <v>179</v>
      </c>
      <c r="F10" s="47" t="s">
        <v>180</v>
      </c>
    </row>
    <row r="11" spans="1:6" x14ac:dyDescent="0.2">
      <c r="A11" s="48" t="s">
        <v>175</v>
      </c>
      <c r="B11" s="48" t="s">
        <v>181</v>
      </c>
      <c r="C11" s="78">
        <f>C12+C56</f>
        <v>760765</v>
      </c>
      <c r="D11" s="78">
        <f>D12+D56</f>
        <v>887377.76</v>
      </c>
      <c r="E11" s="78">
        <f>E12+E56</f>
        <v>885327.03</v>
      </c>
      <c r="F11" s="79">
        <f>(E11*100)/D11</f>
        <v>99.768900000378636</v>
      </c>
    </row>
    <row r="12" spans="1:6" x14ac:dyDescent="0.2">
      <c r="A12" s="49" t="s">
        <v>66</v>
      </c>
      <c r="B12" s="50" t="s">
        <v>67</v>
      </c>
      <c r="C12" s="80">
        <f>C13+C22+C50</f>
        <v>756665</v>
      </c>
      <c r="D12" s="80">
        <f>D13+D22+D50</f>
        <v>883337.76</v>
      </c>
      <c r="E12" s="80">
        <f>E13+E22+E50</f>
        <v>881293.85</v>
      </c>
      <c r="F12" s="81">
        <f>(E12*100)/D12</f>
        <v>99.768615121807997</v>
      </c>
    </row>
    <row r="13" spans="1:6" x14ac:dyDescent="0.2">
      <c r="A13" s="51" t="s">
        <v>68</v>
      </c>
      <c r="B13" s="52" t="s">
        <v>69</v>
      </c>
      <c r="C13" s="82">
        <f>C14+C17+C19</f>
        <v>656377</v>
      </c>
      <c r="D13" s="82">
        <f>D14+D17+D19</f>
        <v>782377</v>
      </c>
      <c r="E13" s="82">
        <f>E14+E17+E19</f>
        <v>780536.27</v>
      </c>
      <c r="F13" s="81">
        <f>(E13*100)/D13</f>
        <v>99.764725956923584</v>
      </c>
    </row>
    <row r="14" spans="1:6" x14ac:dyDescent="0.2">
      <c r="A14" s="53" t="s">
        <v>70</v>
      </c>
      <c r="B14" s="54" t="s">
        <v>71</v>
      </c>
      <c r="C14" s="83">
        <f>C15+C16</f>
        <v>535364</v>
      </c>
      <c r="D14" s="83">
        <f>D15+D16</f>
        <v>631664</v>
      </c>
      <c r="E14" s="83">
        <f>E15+E16</f>
        <v>631485.34</v>
      </c>
      <c r="F14" s="83">
        <f>(E14*100)/D14</f>
        <v>99.971715975581958</v>
      </c>
    </row>
    <row r="15" spans="1:6" x14ac:dyDescent="0.2">
      <c r="A15" s="55" t="s">
        <v>72</v>
      </c>
      <c r="B15" s="56" t="s">
        <v>73</v>
      </c>
      <c r="C15" s="84">
        <v>533364</v>
      </c>
      <c r="D15" s="84">
        <v>627299</v>
      </c>
      <c r="E15" s="84">
        <v>627121.65</v>
      </c>
      <c r="F15" s="84"/>
    </row>
    <row r="16" spans="1:6" x14ac:dyDescent="0.2">
      <c r="A16" s="55" t="s">
        <v>74</v>
      </c>
      <c r="B16" s="56" t="s">
        <v>75</v>
      </c>
      <c r="C16" s="84">
        <v>2000</v>
      </c>
      <c r="D16" s="84">
        <v>4365</v>
      </c>
      <c r="E16" s="84">
        <v>4363.6899999999996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16377</v>
      </c>
      <c r="D17" s="83">
        <f>D18</f>
        <v>23677</v>
      </c>
      <c r="E17" s="83">
        <f>E18</f>
        <v>22067.38</v>
      </c>
      <c r="F17" s="83">
        <f>(E17*100)/D17</f>
        <v>93.201756979347039</v>
      </c>
    </row>
    <row r="18" spans="1:6" x14ac:dyDescent="0.2">
      <c r="A18" s="55" t="s">
        <v>78</v>
      </c>
      <c r="B18" s="56" t="s">
        <v>77</v>
      </c>
      <c r="C18" s="84">
        <v>16377</v>
      </c>
      <c r="D18" s="84">
        <v>23677</v>
      </c>
      <c r="E18" s="84">
        <v>22067.38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104636</v>
      </c>
      <c r="D19" s="83">
        <f>D20+D21</f>
        <v>127036</v>
      </c>
      <c r="E19" s="83">
        <f>E20+E21</f>
        <v>126983.55</v>
      </c>
      <c r="F19" s="83">
        <f>(E19*100)/D19</f>
        <v>99.958712490947448</v>
      </c>
    </row>
    <row r="20" spans="1:6" x14ac:dyDescent="0.2">
      <c r="A20" s="55" t="s">
        <v>81</v>
      </c>
      <c r="B20" s="56" t="s">
        <v>82</v>
      </c>
      <c r="C20" s="84">
        <v>23651</v>
      </c>
      <c r="D20" s="84">
        <v>23651</v>
      </c>
      <c r="E20" s="84">
        <v>23606.880000000001</v>
      </c>
      <c r="F20" s="84"/>
    </row>
    <row r="21" spans="1:6" x14ac:dyDescent="0.2">
      <c r="A21" s="55" t="s">
        <v>83</v>
      </c>
      <c r="B21" s="56" t="s">
        <v>84</v>
      </c>
      <c r="C21" s="84">
        <v>80985</v>
      </c>
      <c r="D21" s="84">
        <v>103385</v>
      </c>
      <c r="E21" s="84">
        <v>103376.67</v>
      </c>
      <c r="F21" s="84"/>
    </row>
    <row r="22" spans="1:6" x14ac:dyDescent="0.2">
      <c r="A22" s="51" t="s">
        <v>85</v>
      </c>
      <c r="B22" s="52" t="s">
        <v>86</v>
      </c>
      <c r="C22" s="82">
        <f>C23+C27+C33+C43+C45</f>
        <v>86127</v>
      </c>
      <c r="D22" s="82">
        <f>D23+D27+D33+D43+D45</f>
        <v>85250</v>
      </c>
      <c r="E22" s="82">
        <f>E23+E27+E33+E43+E45</f>
        <v>85046.819999999978</v>
      </c>
      <c r="F22" s="81">
        <f>(E22*100)/D22</f>
        <v>99.761665689149567</v>
      </c>
    </row>
    <row r="23" spans="1:6" x14ac:dyDescent="0.2">
      <c r="A23" s="53" t="s">
        <v>87</v>
      </c>
      <c r="B23" s="54" t="s">
        <v>88</v>
      </c>
      <c r="C23" s="83">
        <f>C24+C25+C26</f>
        <v>21321</v>
      </c>
      <c r="D23" s="83">
        <f>D24+D25+D26</f>
        <v>21321</v>
      </c>
      <c r="E23" s="83">
        <f>E24+E25+E26</f>
        <v>19587.93</v>
      </c>
      <c r="F23" s="83">
        <f>(E23*100)/D23</f>
        <v>91.871535106233296</v>
      </c>
    </row>
    <row r="24" spans="1:6" x14ac:dyDescent="0.2">
      <c r="A24" s="55" t="s">
        <v>89</v>
      </c>
      <c r="B24" s="56" t="s">
        <v>90</v>
      </c>
      <c r="C24" s="84">
        <v>4000</v>
      </c>
      <c r="D24" s="84">
        <v>4000</v>
      </c>
      <c r="E24" s="84">
        <v>3174.48</v>
      </c>
      <c r="F24" s="84"/>
    </row>
    <row r="25" spans="1:6" ht="25.5" x14ac:dyDescent="0.2">
      <c r="A25" s="55" t="s">
        <v>91</v>
      </c>
      <c r="B25" s="56" t="s">
        <v>92</v>
      </c>
      <c r="C25" s="84">
        <v>16923</v>
      </c>
      <c r="D25" s="84">
        <v>16923</v>
      </c>
      <c r="E25" s="84">
        <v>16170.54</v>
      </c>
      <c r="F25" s="84"/>
    </row>
    <row r="26" spans="1:6" x14ac:dyDescent="0.2">
      <c r="A26" s="55" t="s">
        <v>93</v>
      </c>
      <c r="B26" s="56" t="s">
        <v>94</v>
      </c>
      <c r="C26" s="84">
        <v>398</v>
      </c>
      <c r="D26" s="84">
        <v>398</v>
      </c>
      <c r="E26" s="84">
        <v>242.91</v>
      </c>
      <c r="F26" s="84"/>
    </row>
    <row r="27" spans="1:6" x14ac:dyDescent="0.2">
      <c r="A27" s="53" t="s">
        <v>95</v>
      </c>
      <c r="B27" s="54" t="s">
        <v>96</v>
      </c>
      <c r="C27" s="83">
        <f>C28+C29+C30+C31+C32</f>
        <v>19711</v>
      </c>
      <c r="D27" s="83">
        <f>D28+D29+D30+D31+D32</f>
        <v>13811</v>
      </c>
      <c r="E27" s="83">
        <f>E28+E29+E30+E31+E32</f>
        <v>12215.890000000001</v>
      </c>
      <c r="F27" s="83">
        <f>(E27*100)/D27</f>
        <v>88.450438056621536</v>
      </c>
    </row>
    <row r="28" spans="1:6" x14ac:dyDescent="0.2">
      <c r="A28" s="55" t="s">
        <v>97</v>
      </c>
      <c r="B28" s="56" t="s">
        <v>98</v>
      </c>
      <c r="C28" s="84">
        <v>5574</v>
      </c>
      <c r="D28" s="84">
        <v>5574</v>
      </c>
      <c r="E28" s="84">
        <v>6152.05</v>
      </c>
      <c r="F28" s="84"/>
    </row>
    <row r="29" spans="1:6" x14ac:dyDescent="0.2">
      <c r="A29" s="55" t="s">
        <v>99</v>
      </c>
      <c r="B29" s="56" t="s">
        <v>100</v>
      </c>
      <c r="C29" s="84">
        <v>13272</v>
      </c>
      <c r="D29" s="84">
        <v>7372</v>
      </c>
      <c r="E29" s="84">
        <v>5561.02</v>
      </c>
      <c r="F29" s="84"/>
    </row>
    <row r="30" spans="1:6" x14ac:dyDescent="0.2">
      <c r="A30" s="55" t="s">
        <v>101</v>
      </c>
      <c r="B30" s="56" t="s">
        <v>102</v>
      </c>
      <c r="C30" s="84">
        <v>265</v>
      </c>
      <c r="D30" s="84">
        <v>265</v>
      </c>
      <c r="E30" s="84">
        <v>306.79000000000002</v>
      </c>
      <c r="F30" s="84"/>
    </row>
    <row r="31" spans="1:6" x14ac:dyDescent="0.2">
      <c r="A31" s="55" t="s">
        <v>103</v>
      </c>
      <c r="B31" s="56" t="s">
        <v>104</v>
      </c>
      <c r="C31" s="84">
        <v>600</v>
      </c>
      <c r="D31" s="84">
        <v>600</v>
      </c>
      <c r="E31" s="84">
        <v>156.03</v>
      </c>
      <c r="F31" s="84"/>
    </row>
    <row r="32" spans="1:6" x14ac:dyDescent="0.2">
      <c r="A32" s="55" t="s">
        <v>105</v>
      </c>
      <c r="B32" s="56" t="s">
        <v>106</v>
      </c>
      <c r="C32" s="84">
        <v>0</v>
      </c>
      <c r="D32" s="84">
        <v>0</v>
      </c>
      <c r="E32" s="84">
        <v>40</v>
      </c>
      <c r="F32" s="84"/>
    </row>
    <row r="33" spans="1:6" x14ac:dyDescent="0.2">
      <c r="A33" s="53" t="s">
        <v>107</v>
      </c>
      <c r="B33" s="54" t="s">
        <v>108</v>
      </c>
      <c r="C33" s="83">
        <f>C34+C35+C36+C37+C38+C39+C40+C41+C42</f>
        <v>43335</v>
      </c>
      <c r="D33" s="83">
        <f>D34+D35+D36+D37+D38+D39+D40+D41+D42</f>
        <v>48335</v>
      </c>
      <c r="E33" s="83">
        <f>E34+E35+E36+E37+E38+E39+E40+E41+E42</f>
        <v>52268.95</v>
      </c>
      <c r="F33" s="83">
        <f>(E33*100)/D33</f>
        <v>108.13892624392263</v>
      </c>
    </row>
    <row r="34" spans="1:6" x14ac:dyDescent="0.2">
      <c r="A34" s="55" t="s">
        <v>109</v>
      </c>
      <c r="B34" s="56" t="s">
        <v>110</v>
      </c>
      <c r="C34" s="84">
        <v>5973</v>
      </c>
      <c r="D34" s="84">
        <v>5973</v>
      </c>
      <c r="E34" s="84">
        <v>5507.13</v>
      </c>
      <c r="F34" s="84"/>
    </row>
    <row r="35" spans="1:6" x14ac:dyDescent="0.2">
      <c r="A35" s="55" t="s">
        <v>111</v>
      </c>
      <c r="B35" s="56" t="s">
        <v>112</v>
      </c>
      <c r="C35" s="84">
        <v>3000</v>
      </c>
      <c r="D35" s="84">
        <v>3000</v>
      </c>
      <c r="E35" s="84">
        <v>2851.32</v>
      </c>
      <c r="F35" s="84"/>
    </row>
    <row r="36" spans="1:6" x14ac:dyDescent="0.2">
      <c r="A36" s="55" t="s">
        <v>113</v>
      </c>
      <c r="B36" s="56" t="s">
        <v>114</v>
      </c>
      <c r="C36" s="84">
        <v>1858</v>
      </c>
      <c r="D36" s="84">
        <v>1858</v>
      </c>
      <c r="E36" s="84">
        <v>2413.7199999999998</v>
      </c>
      <c r="F36" s="84"/>
    </row>
    <row r="37" spans="1:6" x14ac:dyDescent="0.2">
      <c r="A37" s="55" t="s">
        <v>115</v>
      </c>
      <c r="B37" s="56" t="s">
        <v>116</v>
      </c>
      <c r="C37" s="84">
        <v>3318</v>
      </c>
      <c r="D37" s="84">
        <v>3318</v>
      </c>
      <c r="E37" s="84">
        <v>4888.3</v>
      </c>
      <c r="F37" s="84"/>
    </row>
    <row r="38" spans="1:6" x14ac:dyDescent="0.2">
      <c r="A38" s="55" t="s">
        <v>117</v>
      </c>
      <c r="B38" s="56" t="s">
        <v>118</v>
      </c>
      <c r="C38" s="84">
        <v>1400</v>
      </c>
      <c r="D38" s="84">
        <v>1400</v>
      </c>
      <c r="E38" s="84">
        <v>1368.63</v>
      </c>
      <c r="F38" s="84"/>
    </row>
    <row r="39" spans="1:6" x14ac:dyDescent="0.2">
      <c r="A39" s="55" t="s">
        <v>119</v>
      </c>
      <c r="B39" s="56" t="s">
        <v>120</v>
      </c>
      <c r="C39" s="84">
        <v>1000</v>
      </c>
      <c r="D39" s="84">
        <v>1000</v>
      </c>
      <c r="E39" s="84">
        <v>1026.19</v>
      </c>
      <c r="F39" s="84"/>
    </row>
    <row r="40" spans="1:6" x14ac:dyDescent="0.2">
      <c r="A40" s="55" t="s">
        <v>121</v>
      </c>
      <c r="B40" s="56" t="s">
        <v>122</v>
      </c>
      <c r="C40" s="84">
        <v>26095</v>
      </c>
      <c r="D40" s="84">
        <v>31095</v>
      </c>
      <c r="E40" s="84">
        <v>33514.589999999997</v>
      </c>
      <c r="F40" s="84"/>
    </row>
    <row r="41" spans="1:6" x14ac:dyDescent="0.2">
      <c r="A41" s="55" t="s">
        <v>123</v>
      </c>
      <c r="B41" s="56" t="s">
        <v>124</v>
      </c>
      <c r="C41" s="84">
        <v>27</v>
      </c>
      <c r="D41" s="84">
        <v>27</v>
      </c>
      <c r="E41" s="84">
        <v>126.74</v>
      </c>
      <c r="F41" s="84"/>
    </row>
    <row r="42" spans="1:6" x14ac:dyDescent="0.2">
      <c r="A42" s="55" t="s">
        <v>125</v>
      </c>
      <c r="B42" s="56" t="s">
        <v>126</v>
      </c>
      <c r="C42" s="84">
        <v>664</v>
      </c>
      <c r="D42" s="84">
        <v>664</v>
      </c>
      <c r="E42" s="84">
        <v>572.33000000000004</v>
      </c>
      <c r="F42" s="84"/>
    </row>
    <row r="43" spans="1:6" x14ac:dyDescent="0.2">
      <c r="A43" s="53" t="s">
        <v>127</v>
      </c>
      <c r="B43" s="54" t="s">
        <v>128</v>
      </c>
      <c r="C43" s="83">
        <f>C44</f>
        <v>265</v>
      </c>
      <c r="D43" s="83">
        <f>D44</f>
        <v>265</v>
      </c>
      <c r="E43" s="83">
        <f>E44</f>
        <v>20.65</v>
      </c>
      <c r="F43" s="83">
        <f>(E43*100)/D43</f>
        <v>7.7924528301886795</v>
      </c>
    </row>
    <row r="44" spans="1:6" ht="25.5" x14ac:dyDescent="0.2">
      <c r="A44" s="55" t="s">
        <v>129</v>
      </c>
      <c r="B44" s="56" t="s">
        <v>130</v>
      </c>
      <c r="C44" s="84">
        <v>265</v>
      </c>
      <c r="D44" s="84">
        <v>265</v>
      </c>
      <c r="E44" s="84">
        <v>20.65</v>
      </c>
      <c r="F44" s="84"/>
    </row>
    <row r="45" spans="1:6" x14ac:dyDescent="0.2">
      <c r="A45" s="53" t="s">
        <v>131</v>
      </c>
      <c r="B45" s="54" t="s">
        <v>132</v>
      </c>
      <c r="C45" s="83">
        <f>C46+C47+C48+C49</f>
        <v>1495</v>
      </c>
      <c r="D45" s="83">
        <f>D46+D47+D48+D49</f>
        <v>1518</v>
      </c>
      <c r="E45" s="83">
        <f>E46+E47+E48+E49</f>
        <v>953.4</v>
      </c>
      <c r="F45" s="83">
        <f>(E45*100)/D45</f>
        <v>62.806324110671937</v>
      </c>
    </row>
    <row r="46" spans="1:6" x14ac:dyDescent="0.2">
      <c r="A46" s="55" t="s">
        <v>133</v>
      </c>
      <c r="B46" s="56" t="s">
        <v>134</v>
      </c>
      <c r="C46" s="84">
        <v>571</v>
      </c>
      <c r="D46" s="84">
        <v>721</v>
      </c>
      <c r="E46" s="84">
        <v>641.80999999999995</v>
      </c>
      <c r="F46" s="84"/>
    </row>
    <row r="47" spans="1:6" x14ac:dyDescent="0.2">
      <c r="A47" s="55" t="s">
        <v>135</v>
      </c>
      <c r="B47" s="56" t="s">
        <v>136</v>
      </c>
      <c r="C47" s="84">
        <v>133</v>
      </c>
      <c r="D47" s="84">
        <v>6</v>
      </c>
      <c r="E47" s="84">
        <v>150</v>
      </c>
      <c r="F47" s="84"/>
    </row>
    <row r="48" spans="1:6" x14ac:dyDescent="0.2">
      <c r="A48" s="55" t="s">
        <v>137</v>
      </c>
      <c r="B48" s="56" t="s">
        <v>138</v>
      </c>
      <c r="C48" s="84">
        <v>127</v>
      </c>
      <c r="D48" s="84">
        <v>127</v>
      </c>
      <c r="E48" s="84">
        <v>21.24</v>
      </c>
      <c r="F48" s="84"/>
    </row>
    <row r="49" spans="1:6" x14ac:dyDescent="0.2">
      <c r="A49" s="55" t="s">
        <v>139</v>
      </c>
      <c r="B49" s="56" t="s">
        <v>132</v>
      </c>
      <c r="C49" s="84">
        <v>664</v>
      </c>
      <c r="D49" s="84">
        <v>664</v>
      </c>
      <c r="E49" s="84">
        <v>140.35</v>
      </c>
      <c r="F49" s="84"/>
    </row>
    <row r="50" spans="1:6" x14ac:dyDescent="0.2">
      <c r="A50" s="51" t="s">
        <v>140</v>
      </c>
      <c r="B50" s="52" t="s">
        <v>141</v>
      </c>
      <c r="C50" s="82">
        <f>C51+C53</f>
        <v>14161</v>
      </c>
      <c r="D50" s="82">
        <f>D51+D53</f>
        <v>15710.76</v>
      </c>
      <c r="E50" s="82">
        <f>E51+E53</f>
        <v>15710.759999999998</v>
      </c>
      <c r="F50" s="81">
        <f>(E50*100)/D50</f>
        <v>100</v>
      </c>
    </row>
    <row r="51" spans="1:6" x14ac:dyDescent="0.2">
      <c r="A51" s="53" t="s">
        <v>142</v>
      </c>
      <c r="B51" s="54" t="s">
        <v>143</v>
      </c>
      <c r="C51" s="83">
        <f>C52</f>
        <v>690</v>
      </c>
      <c r="D51" s="83">
        <f>D52</f>
        <v>690</v>
      </c>
      <c r="E51" s="83">
        <f>E52</f>
        <v>685.46</v>
      </c>
      <c r="F51" s="83">
        <f>(E51*100)/D51</f>
        <v>99.342028985507241</v>
      </c>
    </row>
    <row r="52" spans="1:6" ht="25.5" x14ac:dyDescent="0.2">
      <c r="A52" s="55" t="s">
        <v>144</v>
      </c>
      <c r="B52" s="56" t="s">
        <v>145</v>
      </c>
      <c r="C52" s="84">
        <v>690</v>
      </c>
      <c r="D52" s="84">
        <v>690</v>
      </c>
      <c r="E52" s="84">
        <v>685.46</v>
      </c>
      <c r="F52" s="84"/>
    </row>
    <row r="53" spans="1:6" x14ac:dyDescent="0.2">
      <c r="A53" s="53" t="s">
        <v>146</v>
      </c>
      <c r="B53" s="54" t="s">
        <v>147</v>
      </c>
      <c r="C53" s="83">
        <f>C54+C55</f>
        <v>13471</v>
      </c>
      <c r="D53" s="83">
        <f>D54+D55</f>
        <v>15020.76</v>
      </c>
      <c r="E53" s="83">
        <f>E54+E55</f>
        <v>15025.3</v>
      </c>
      <c r="F53" s="83">
        <f>(E53*100)/D53</f>
        <v>100.03022483549434</v>
      </c>
    </row>
    <row r="54" spans="1:6" x14ac:dyDescent="0.2">
      <c r="A54" s="55" t="s">
        <v>148</v>
      </c>
      <c r="B54" s="56" t="s">
        <v>149</v>
      </c>
      <c r="C54" s="84">
        <v>199</v>
      </c>
      <c r="D54" s="84">
        <v>552</v>
      </c>
      <c r="E54" s="84">
        <v>423.9</v>
      </c>
      <c r="F54" s="84"/>
    </row>
    <row r="55" spans="1:6" x14ac:dyDescent="0.2">
      <c r="A55" s="55" t="s">
        <v>150</v>
      </c>
      <c r="B55" s="56" t="s">
        <v>151</v>
      </c>
      <c r="C55" s="84">
        <v>13272</v>
      </c>
      <c r="D55" s="84">
        <v>14468.76</v>
      </c>
      <c r="E55" s="84">
        <v>14601.4</v>
      </c>
      <c r="F55" s="84"/>
    </row>
    <row r="56" spans="1:6" x14ac:dyDescent="0.2">
      <c r="A56" s="49" t="s">
        <v>152</v>
      </c>
      <c r="B56" s="50" t="s">
        <v>153</v>
      </c>
      <c r="C56" s="80">
        <f t="shared" ref="C56:E58" si="0">C57</f>
        <v>4100</v>
      </c>
      <c r="D56" s="80">
        <f t="shared" si="0"/>
        <v>4040</v>
      </c>
      <c r="E56" s="80">
        <f t="shared" si="0"/>
        <v>4033.18</v>
      </c>
      <c r="F56" s="81">
        <f>(E56*100)/D56</f>
        <v>99.83118811881188</v>
      </c>
    </row>
    <row r="57" spans="1:6" x14ac:dyDescent="0.2">
      <c r="A57" s="51" t="s">
        <v>154</v>
      </c>
      <c r="B57" s="52" t="s">
        <v>155</v>
      </c>
      <c r="C57" s="82">
        <f t="shared" si="0"/>
        <v>4100</v>
      </c>
      <c r="D57" s="82">
        <f t="shared" si="0"/>
        <v>4040</v>
      </c>
      <c r="E57" s="82">
        <f t="shared" si="0"/>
        <v>4033.18</v>
      </c>
      <c r="F57" s="81">
        <f>(E57*100)/D57</f>
        <v>99.83118811881188</v>
      </c>
    </row>
    <row r="58" spans="1:6" x14ac:dyDescent="0.2">
      <c r="A58" s="53" t="s">
        <v>156</v>
      </c>
      <c r="B58" s="54" t="s">
        <v>157</v>
      </c>
      <c r="C58" s="83">
        <f t="shared" si="0"/>
        <v>4100</v>
      </c>
      <c r="D58" s="83">
        <f t="shared" si="0"/>
        <v>4040</v>
      </c>
      <c r="E58" s="83">
        <f t="shared" si="0"/>
        <v>4033.18</v>
      </c>
      <c r="F58" s="83">
        <f>(E58*100)/D58</f>
        <v>99.83118811881188</v>
      </c>
    </row>
    <row r="59" spans="1:6" x14ac:dyDescent="0.2">
      <c r="A59" s="55" t="s">
        <v>158</v>
      </c>
      <c r="B59" s="56" t="s">
        <v>159</v>
      </c>
      <c r="C59" s="84">
        <v>4100</v>
      </c>
      <c r="D59" s="84">
        <v>4040</v>
      </c>
      <c r="E59" s="84">
        <v>4033.18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760638</v>
      </c>
      <c r="D60" s="80">
        <f t="shared" si="1"/>
        <v>887377.76</v>
      </c>
      <c r="E60" s="80">
        <f t="shared" si="1"/>
        <v>885327.03</v>
      </c>
      <c r="F60" s="81">
        <f>(E60*100)/D60</f>
        <v>99.768900000378636</v>
      </c>
    </row>
    <row r="61" spans="1:6" x14ac:dyDescent="0.2">
      <c r="A61" s="51" t="s">
        <v>58</v>
      </c>
      <c r="B61" s="52" t="s">
        <v>59</v>
      </c>
      <c r="C61" s="82">
        <f t="shared" si="1"/>
        <v>760638</v>
      </c>
      <c r="D61" s="82">
        <f t="shared" si="1"/>
        <v>887377.76</v>
      </c>
      <c r="E61" s="82">
        <f t="shared" si="1"/>
        <v>885327.03</v>
      </c>
      <c r="F61" s="81">
        <f>(E61*100)/D61</f>
        <v>99.768900000378636</v>
      </c>
    </row>
    <row r="62" spans="1:6" ht="25.5" x14ac:dyDescent="0.2">
      <c r="A62" s="53" t="s">
        <v>60</v>
      </c>
      <c r="B62" s="54" t="s">
        <v>61</v>
      </c>
      <c r="C62" s="83">
        <f>C63+C64</f>
        <v>760638</v>
      </c>
      <c r="D62" s="83">
        <f>D63+D64</f>
        <v>887377.76</v>
      </c>
      <c r="E62" s="83">
        <f>E63+E64</f>
        <v>885327.03</v>
      </c>
      <c r="F62" s="83">
        <f>(E62*100)/D62</f>
        <v>99.768900000378636</v>
      </c>
    </row>
    <row r="63" spans="1:6" x14ac:dyDescent="0.2">
      <c r="A63" s="55" t="s">
        <v>62</v>
      </c>
      <c r="B63" s="56" t="s">
        <v>63</v>
      </c>
      <c r="C63" s="84">
        <v>756538</v>
      </c>
      <c r="D63" s="84">
        <v>883337.76</v>
      </c>
      <c r="E63" s="84">
        <v>881293.85</v>
      </c>
      <c r="F63" s="84"/>
    </row>
    <row r="64" spans="1:6" ht="25.5" x14ac:dyDescent="0.2">
      <c r="A64" s="55" t="s">
        <v>64</v>
      </c>
      <c r="B64" s="56" t="s">
        <v>65</v>
      </c>
      <c r="C64" s="84">
        <v>4100</v>
      </c>
      <c r="D64" s="84">
        <v>4040</v>
      </c>
      <c r="E64" s="84">
        <v>4033.18</v>
      </c>
      <c r="F64" s="84"/>
    </row>
    <row r="65" spans="1:6" x14ac:dyDescent="0.2">
      <c r="A65" s="48" t="s">
        <v>68</v>
      </c>
      <c r="B65" s="48" t="s">
        <v>182</v>
      </c>
      <c r="C65" s="78">
        <f t="shared" ref="C65:E68" si="2">C66</f>
        <v>265</v>
      </c>
      <c r="D65" s="78">
        <f t="shared" si="2"/>
        <v>265</v>
      </c>
      <c r="E65" s="78">
        <f t="shared" si="2"/>
        <v>364.01</v>
      </c>
      <c r="F65" s="79">
        <f>(E65*100)/D65</f>
        <v>137.36226415094339</v>
      </c>
    </row>
    <row r="66" spans="1:6" x14ac:dyDescent="0.2">
      <c r="A66" s="49" t="s">
        <v>66</v>
      </c>
      <c r="B66" s="50" t="s">
        <v>67</v>
      </c>
      <c r="C66" s="80">
        <f t="shared" si="2"/>
        <v>265</v>
      </c>
      <c r="D66" s="80">
        <f t="shared" si="2"/>
        <v>265</v>
      </c>
      <c r="E66" s="80">
        <f t="shared" si="2"/>
        <v>364.01</v>
      </c>
      <c r="F66" s="81">
        <f>(E66*100)/D66</f>
        <v>137.36226415094339</v>
      </c>
    </row>
    <row r="67" spans="1:6" x14ac:dyDescent="0.2">
      <c r="A67" s="51" t="s">
        <v>85</v>
      </c>
      <c r="B67" s="52" t="s">
        <v>86</v>
      </c>
      <c r="C67" s="82">
        <f t="shared" si="2"/>
        <v>265</v>
      </c>
      <c r="D67" s="82">
        <f t="shared" si="2"/>
        <v>265</v>
      </c>
      <c r="E67" s="82">
        <f t="shared" si="2"/>
        <v>364.01</v>
      </c>
      <c r="F67" s="81">
        <f>(E67*100)/D67</f>
        <v>137.36226415094339</v>
      </c>
    </row>
    <row r="68" spans="1:6" x14ac:dyDescent="0.2">
      <c r="A68" s="53" t="s">
        <v>95</v>
      </c>
      <c r="B68" s="54" t="s">
        <v>96</v>
      </c>
      <c r="C68" s="83">
        <f t="shared" si="2"/>
        <v>265</v>
      </c>
      <c r="D68" s="83">
        <f t="shared" si="2"/>
        <v>265</v>
      </c>
      <c r="E68" s="83">
        <f t="shared" si="2"/>
        <v>364.01</v>
      </c>
      <c r="F68" s="83">
        <f>(E68*100)/D68</f>
        <v>137.36226415094339</v>
      </c>
    </row>
    <row r="69" spans="1:6" x14ac:dyDescent="0.2">
      <c r="A69" s="55" t="s">
        <v>97</v>
      </c>
      <c r="B69" s="56" t="s">
        <v>98</v>
      </c>
      <c r="C69" s="84">
        <v>265</v>
      </c>
      <c r="D69" s="84">
        <v>265</v>
      </c>
      <c r="E69" s="84">
        <v>364.01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265</v>
      </c>
      <c r="D70" s="80">
        <f t="shared" si="3"/>
        <v>265</v>
      </c>
      <c r="E70" s="80">
        <f t="shared" si="3"/>
        <v>364.01</v>
      </c>
      <c r="F70" s="81">
        <f>(E70*100)/D70</f>
        <v>137.36226415094339</v>
      </c>
    </row>
    <row r="71" spans="1:6" x14ac:dyDescent="0.2">
      <c r="A71" s="51" t="s">
        <v>52</v>
      </c>
      <c r="B71" s="52" t="s">
        <v>53</v>
      </c>
      <c r="C71" s="82">
        <f t="shared" si="3"/>
        <v>265</v>
      </c>
      <c r="D71" s="82">
        <f t="shared" si="3"/>
        <v>265</v>
      </c>
      <c r="E71" s="82">
        <f t="shared" si="3"/>
        <v>364.01</v>
      </c>
      <c r="F71" s="81">
        <f>(E71*100)/D71</f>
        <v>137.36226415094339</v>
      </c>
    </row>
    <row r="72" spans="1:6" x14ac:dyDescent="0.2">
      <c r="A72" s="53" t="s">
        <v>54</v>
      </c>
      <c r="B72" s="54" t="s">
        <v>55</v>
      </c>
      <c r="C72" s="83">
        <f t="shared" si="3"/>
        <v>265</v>
      </c>
      <c r="D72" s="83">
        <f t="shared" si="3"/>
        <v>265</v>
      </c>
      <c r="E72" s="83">
        <f t="shared" si="3"/>
        <v>364.01</v>
      </c>
      <c r="F72" s="83">
        <f>(E72*100)/D72</f>
        <v>137.36226415094339</v>
      </c>
    </row>
    <row r="73" spans="1:6" x14ac:dyDescent="0.2">
      <c r="A73" s="55" t="s">
        <v>56</v>
      </c>
      <c r="B73" s="56" t="s">
        <v>57</v>
      </c>
      <c r="C73" s="84">
        <v>265</v>
      </c>
      <c r="D73" s="84">
        <v>265</v>
      </c>
      <c r="E73" s="84">
        <v>364.01</v>
      </c>
      <c r="F73" s="84"/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Krešić</cp:lastModifiedBy>
  <cp:lastPrinted>2025-03-18T11:08:25Z</cp:lastPrinted>
  <dcterms:created xsi:type="dcterms:W3CDTF">2022-08-12T12:51:27Z</dcterms:created>
  <dcterms:modified xsi:type="dcterms:W3CDTF">2025-03-18T11:09:18Z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