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<sst xmlns="http://schemas.openxmlformats.org/spreadsheetml/2006/main" count="372" uniqueCount="179">
  <si>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</si>
  <si>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</si>
  <si>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</si>
  <si>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</si>
  <si>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</si>
  <si>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</si>
  <si>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</si>
  <si>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</si>
  <si>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</si>
  <si>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</si>
  <si>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</si>
  <si>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</si>
  <si>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</si>
  <si>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</si>
  <si>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</si>
  <si>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</si>
  <si>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</si>
  <si>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</si>
  <si>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</si>
  <si>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</si>
  <si>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</si>
  <si>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</si>
  <si>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</si>
  <si>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</si>
  <si>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</si>
  <si>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</si>
  <si>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</si>
  <si>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</si>
  <si>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</si>
  <si>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</si>
  <si>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</si>
  <si>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</si>
  <si>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</si>
  <si>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</si>
  <si>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</si>
  <si>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</si>
  <si>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</si>
  <si>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</si>
  <si>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</si>
  <si>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</si>
  <si>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</si>
  <si>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</si>
  <si>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</si>
  <si>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</si>
  <si>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</si>
  <si>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</si>
  <si>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</si>
  <si>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</si>
  <si>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</si>
  <si>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</si>
  <si>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</si>
  <si>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</si>
  <si>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</si>
  <si>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</si>
  <si>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</si>
  <si>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</si>
  <si>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</si>
  <si>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</si>
  <si>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</si>
  <si>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</si>
  <si>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</si>
  <si>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</si>
  <si>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</si>
  <si>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</si>
  <si>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</si>
  <si>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</si>
  <si>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</si>
  <si>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</si>
  <si>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</si>
  <si>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</si>
  <si>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</si>
  <si>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</si>
  <si>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</si>
  <si>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</si>
  <si>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</si>
  <si>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</si>
  <si>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</si>
  <si>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</si>
  <si>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</si>
  <si>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</si>
  <si>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</si>
  <si>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</si>
  <si>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</si>
  <si>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</si>
  <si>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</si>
  <si>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</si>
  <si>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</si>
  <si>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</si>
  <si>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</si>
  <si>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</si>
  <si>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</si>
  <si>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</si>
  <si>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</si>
  <si>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</si>
  <si>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</si>
  <si>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</si>
  <si>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</si>
  <si>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</si>
  <si>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</si>
  <si>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</si>
  <si>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</si>
  <si>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</si>
  <si>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</si>
  <si>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</si>
  <si>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</si>
  <si>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</si>
  <si>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</si>
  <si>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</si>
  <si>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</si>
  <si>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</si>
  <si>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</si>
  <si>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</si>
  <si>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</si>
  <si>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</si>
  <si>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</si>
  <si>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</si>
  <si>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</si>
  <si>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</si>
  <si>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</si>
  <si>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</si>
  <si>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</si>
  <si>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</si>
  <si>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</si>
  <si>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</si>
  <si>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</si>
  <si>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</si>
  <si>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</si>
  <si>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</si>
  <si>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</si>
  <si>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</si>
  <si>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</si>
  <si>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</si>
  <si>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</si>
  <si>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</si>
  <si>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</si>
  <si>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</si>
  <si>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</si>
  <si>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</si>
  <si>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</si>
  <si>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</si>
  <si>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</si>
  <si>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</si>
  <si>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</si>
  <si>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</si>
  <si>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</si>
  <si>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</si>
  <si>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</si>
  <si>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</si>
  <si>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</si>
  <si>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</si>
  <si>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</si>
  <si>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</si>
  <si>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</si>
  <si>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</si>
  <si>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</si>
  <si>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</si>
  <si>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</si>
  <si>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</si>
  <si>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</si>
  <si>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</si>
  <si>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</si>
  <si>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</si>
  <si>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</si>
  <si>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</si>
  <si>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</si>
  <si>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</si>
  <si>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</si>
  <si>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</si>
  <si>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</si>
  <si>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3700 ZADAR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</si>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</sst>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699714.87</v>
      </c>
      <c r="H10" s="86">
        <v>761694</v>
      </c>
      <c r="I10" s="86">
        <v>833050.52</v>
      </c>
      <c r="J10" s="86">
        <v>832143.6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699714.87</v>
      </c>
      <c r="H12" s="87">
        <f t="shared" ref="H12:J12" si="0">H10+H11</f>
        <v>761694</v>
      </c>
      <c r="I12" s="87">
        <f t="shared" si="0"/>
        <v>833050.52</v>
      </c>
      <c r="J12" s="87">
        <f t="shared" si="0"/>
        <v>832143.6</v>
      </c>
      <c r="K12" s="88">
        <f>J12/G12*100</f>
        <v>118.926099140926</v>
      </c>
      <c r="L12" s="88">
        <f>J12/I12*100</f>
        <v>99.8911326530352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697027.2</v>
      </c>
      <c r="H13" s="86">
        <v>757594</v>
      </c>
      <c r="I13" s="86">
        <v>828720.7</v>
      </c>
      <c r="J13" s="86">
        <v>827825.65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2687.67</v>
      </c>
      <c r="H14" s="86">
        <v>4100</v>
      </c>
      <c r="I14" s="86">
        <v>4329.82</v>
      </c>
      <c r="J14" s="86">
        <v>4329.82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699714.87</v>
      </c>
      <c r="H15" s="87">
        <f t="shared" ref="H15:J15" si="1">H13+H14</f>
        <v>761694</v>
      </c>
      <c r="I15" s="87">
        <f t="shared" si="1"/>
        <v>833050.5199999999</v>
      </c>
      <c r="J15" s="87">
        <f t="shared" si="1"/>
        <v>832155.47</v>
      </c>
      <c r="K15" s="88">
        <f>J15/G15*100</f>
        <v>118.927795546206</v>
      </c>
      <c r="L15" s="88">
        <f>J15/I15*100</f>
        <v>99.892557536606589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1.1641532182693481E-10</v>
      </c>
      <c r="J16" s="90">
        <f t="shared" si="2"/>
        <v>-11.869999999995343</v>
      </c>
      <c r="K16" s="88" t="e">
        <f>J16/G16*100</f>
        <v>#DIV/0!</v>
      </c>
      <c r="L16" s="88">
        <f>J16/I16*100</f>
        <v>-10196252360700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11.87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-11.87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-11.87</v>
      </c>
      <c r="H26" s="94">
        <f t="shared" ref="H26:J26" si="4">H24+H25</f>
        <v>0</v>
      </c>
      <c r="I26" s="94">
        <f t="shared" si="4"/>
        <v>0</v>
      </c>
      <c r="J26" s="94">
        <f t="shared" si="4"/>
        <v>11.87</v>
      </c>
      <c r="K26" s="93">
        <f>J26/G26*100</f>
        <v>-100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-11.87</v>
      </c>
      <c r="H27" s="94">
        <f t="shared" ref="H27:J27" si="5">H16+H26</f>
        <v>0</v>
      </c>
      <c r="I27" s="94">
        <f t="shared" si="5"/>
        <v>1.1641532182693481E-10</v>
      </c>
      <c r="J27" s="94">
        <f t="shared" si="5"/>
        <v>4.6558312760680565E-12</v>
      </c>
      <c r="K27" s="93">
        <f>J27/G27*100</f>
        <v>-3.9223515383892643E-11</v>
      </c>
      <c r="L27" s="93">
        <f>J27/I27*100</f>
        <v>3.99932861328125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699714.87</v>
      </c>
      <c r="H10" s="65">
        <f>H11</f>
        <v>761694</v>
      </c>
      <c r="I10" s="65">
        <f>I11</f>
        <v>833050.5199999999</v>
      </c>
      <c r="J10" s="65">
        <f>J11</f>
        <v>832143.6</v>
      </c>
      <c r="K10" s="69">
        <f t="shared" ref="K10:K18" si="0">(J10*100)/G10</f>
        <v>118.92609914092579</v>
      </c>
      <c r="L10" s="69">
        <f t="shared" ref="L10:L18" si="1">(J10*100)/I10</f>
        <v>99.891132653035271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699714.87</v>
      </c>
      <c r="H11" s="65">
        <f>H12+H15</f>
        <v>761694</v>
      </c>
      <c r="I11" s="65">
        <f>I12+I15</f>
        <v>833050.5199999999</v>
      </c>
      <c r="J11" s="65">
        <f>J12+J15</f>
        <v>832143.6</v>
      </c>
      <c r="K11" s="65">
        <f t="shared" si="0"/>
        <v>118.92609914092579</v>
      </c>
      <c r="L11" s="65">
        <f t="shared" si="1"/>
        <v>99.891132653035271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325.25</v>
      </c>
      <c r="H12" s="65">
        <f t="shared" si="2"/>
        <v>265</v>
      </c>
      <c r="I12" s="65">
        <f t="shared" si="2"/>
        <v>65</v>
      </c>
      <c r="J12" s="65">
        <f t="shared" si="2"/>
        <v>36.28</v>
      </c>
      <c r="K12" s="65">
        <f t="shared" si="0"/>
        <v>11.154496541122214</v>
      </c>
      <c r="L12" s="65">
        <f t="shared" si="1"/>
        <v>55.815384615384616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325.25</v>
      </c>
      <c r="H13" s="65">
        <f t="shared" si="2"/>
        <v>265</v>
      </c>
      <c r="I13" s="65">
        <f t="shared" si="2"/>
        <v>65</v>
      </c>
      <c r="J13" s="65">
        <f t="shared" si="2"/>
        <v>36.28</v>
      </c>
      <c r="K13" s="65">
        <f t="shared" si="0"/>
        <v>11.154496541122214</v>
      </c>
      <c r="L13" s="65">
        <f t="shared" si="1"/>
        <v>55.815384615384616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325.25</v>
      </c>
      <c r="H14" s="66">
        <v>265</v>
      </c>
      <c r="I14" s="66">
        <v>65</v>
      </c>
      <c r="J14" s="66">
        <v>36.28</v>
      </c>
      <c r="K14" s="66">
        <f t="shared" si="0"/>
        <v>11.154496541122214</v>
      </c>
      <c r="L14" s="66">
        <f t="shared" si="1"/>
        <v>55.815384615384616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699389.62</v>
      </c>
      <c r="H15" s="65">
        <f>H16</f>
        <v>761429</v>
      </c>
      <c r="I15" s="65">
        <f>I16</f>
        <v>832985.5199999999</v>
      </c>
      <c r="J15" s="65">
        <f>J16</f>
        <v>832107.32</v>
      </c>
      <c r="K15" s="65">
        <f t="shared" si="0"/>
        <v>118.97621814861937</v>
      </c>
      <c r="L15" s="65">
        <f t="shared" si="1"/>
        <v>99.89457199688178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699389.62</v>
      </c>
      <c r="H16" s="65">
        <f>H17+H18</f>
        <v>761429</v>
      </c>
      <c r="I16" s="65">
        <f>I17+I18</f>
        <v>832985.5199999999</v>
      </c>
      <c r="J16" s="65">
        <f>J17+J18</f>
        <v>832107.32</v>
      </c>
      <c r="K16" s="65">
        <f t="shared" si="0"/>
        <v>118.97621814861937</v>
      </c>
      <c r="L16" s="65">
        <f t="shared" si="1"/>
        <v>99.89457199688178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696701.95</v>
      </c>
      <c r="H17" s="66">
        <v>757329</v>
      </c>
      <c r="I17" s="66">
        <v>828655.7</v>
      </c>
      <c r="J17" s="66">
        <v>827777.5</v>
      </c>
      <c r="K17" s="66">
        <f t="shared" si="0"/>
        <v>118.81371941043082</v>
      </c>
      <c r="L17" s="66">
        <f t="shared" si="1"/>
        <v>99.894021123610216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2687.67</v>
      </c>
      <c r="H18" s="66">
        <v>4100</v>
      </c>
      <c r="I18" s="66">
        <v>4329.82</v>
      </c>
      <c r="J18" s="66">
        <v>4329.82</v>
      </c>
      <c r="K18" s="66">
        <f t="shared" si="0"/>
        <v>161.09939092224863</v>
      </c>
      <c r="L18" s="66">
        <f t="shared" si="1"/>
        <v>100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G24+G66</f>
        <v>699714.87000000011</v>
      </c>
      <c r="H23" s="65">
        <f>H24+H66</f>
        <v>761694</v>
      </c>
      <c r="I23" s="65">
        <f>I24+I66</f>
        <v>833050.52</v>
      </c>
      <c r="J23" s="65">
        <f>J24+J66</f>
        <v>832155.47</v>
      </c>
      <c r="K23" s="70">
        <f t="shared" ref="K23:K54" si="3">(J23*100)/G23</f>
        <v>118.92779554620583</v>
      </c>
      <c r="L23" s="70">
        <f t="shared" ref="L23:L54" si="4">(J23*100)/I23</f>
        <v>99.892557536606546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G25+G34+G60</f>
        <v>697027.20000000007</v>
      </c>
      <c r="H24" s="65">
        <f>H25+H34+H60</f>
        <v>757594</v>
      </c>
      <c r="I24" s="65">
        <f>I25+I34+I60</f>
        <v>828720.70000000007</v>
      </c>
      <c r="J24" s="65">
        <f>J25+J34+J60</f>
        <v>827825.65</v>
      </c>
      <c r="K24" s="65">
        <f t="shared" si="3"/>
        <v>118.76518592100852</v>
      </c>
      <c r="L24" s="65">
        <f t="shared" si="4"/>
        <v>99.891996181584446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607955.94000000006</v>
      </c>
      <c r="H25" s="65">
        <f>H26+H29+H31</f>
        <v>654500</v>
      </c>
      <c r="I25" s="65">
        <f>I26+I29+I31</f>
        <v>735470.31</v>
      </c>
      <c r="J25" s="65">
        <f>J26+J29+J31</f>
        <v>735470.30999999994</v>
      </c>
      <c r="K25" s="65">
        <f t="shared" si="3"/>
        <v>120.97427816890809</v>
      </c>
      <c r="L25" s="65">
        <f t="shared" si="4"/>
        <v>99.999999999999986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489091.01</v>
      </c>
      <c r="H26" s="65">
        <f>H27+H28</f>
        <v>554900</v>
      </c>
      <c r="I26" s="65">
        <f>I27+I28</f>
        <v>616870.31000000006</v>
      </c>
      <c r="J26" s="65">
        <f>J27+J28</f>
        <v>616601.38</v>
      </c>
      <c r="K26" s="65">
        <f t="shared" si="3"/>
        <v>126.0708881154859</v>
      </c>
      <c r="L26" s="65">
        <f t="shared" si="4"/>
        <v>99.95640412650107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487983.06</v>
      </c>
      <c r="H27" s="66">
        <v>551980</v>
      </c>
      <c r="I27" s="66">
        <v>613950.31000000006</v>
      </c>
      <c r="J27" s="66">
        <v>614210.54</v>
      </c>
      <c r="K27" s="66">
        <f t="shared" si="3"/>
        <v>125.86718481580078</v>
      </c>
      <c r="L27" s="66">
        <f t="shared" si="4"/>
        <v>100.04238616639837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1107.95</v>
      </c>
      <c r="H28" s="66">
        <v>2920</v>
      </c>
      <c r="I28" s="66">
        <v>2920</v>
      </c>
      <c r="J28" s="66">
        <v>2390.84</v>
      </c>
      <c r="K28" s="66">
        <f t="shared" si="3"/>
        <v>215.78952118777923</v>
      </c>
      <c r="L28" s="66">
        <f t="shared" si="4"/>
        <v>81.87808219178082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16104.53</v>
      </c>
      <c r="H29" s="65">
        <f>H30</f>
        <v>14500</v>
      </c>
      <c r="I29" s="65">
        <f>I30</f>
        <v>16800</v>
      </c>
      <c r="J29" s="65">
        <f>J30</f>
        <v>17129.689999999999</v>
      </c>
      <c r="K29" s="65">
        <f t="shared" si="3"/>
        <v>106.36566233227545</v>
      </c>
      <c r="L29" s="65">
        <f t="shared" si="4"/>
        <v>101.96244047619048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16104.53</v>
      </c>
      <c r="H30" s="66">
        <v>14500</v>
      </c>
      <c r="I30" s="66">
        <v>16800</v>
      </c>
      <c r="J30" s="66">
        <v>17129.689999999999</v>
      </c>
      <c r="K30" s="66">
        <f t="shared" si="3"/>
        <v>106.36566233227545</v>
      </c>
      <c r="L30" s="66">
        <f t="shared" si="4"/>
        <v>101.96244047619048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102760.4</v>
      </c>
      <c r="H31" s="65">
        <f>H32+H33</f>
        <v>85100</v>
      </c>
      <c r="I31" s="65">
        <f>I32+I33</f>
        <v>101800</v>
      </c>
      <c r="J31" s="65">
        <f>J32+J33</f>
        <v>101739.24</v>
      </c>
      <c r="K31" s="65">
        <f t="shared" si="3"/>
        <v>99.006270898128079</v>
      </c>
      <c r="L31" s="65">
        <f t="shared" si="4"/>
        <v>99.940314341846758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22127.85</v>
      </c>
      <c r="H32" s="66">
        <v>0</v>
      </c>
      <c r="I32" s="66">
        <v>0</v>
      </c>
      <c r="J32" s="66">
        <v>0</v>
      </c>
      <c r="K32" s="66">
        <f t="shared" si="3"/>
        <v>0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80632.55</v>
      </c>
      <c r="H33" s="66">
        <v>85100</v>
      </c>
      <c r="I33" s="66">
        <v>101800</v>
      </c>
      <c r="J33" s="66">
        <v>101739.24</v>
      </c>
      <c r="K33" s="66">
        <f t="shared" si="3"/>
        <v>126.17638906372179</v>
      </c>
      <c r="L33" s="66">
        <f t="shared" si="4"/>
        <v>99.940314341846758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77004.479999999996</v>
      </c>
      <c r="H34" s="65">
        <f>H35+H40+H44+H54+H56</f>
        <v>101265</v>
      </c>
      <c r="I34" s="65">
        <f>I35+I40+I44+I54+I56</f>
        <v>92065</v>
      </c>
      <c r="J34" s="65">
        <f>J35+J40+J44+J54+J56</f>
        <v>91171.180000000008</v>
      </c>
      <c r="K34" s="65">
        <f t="shared" si="3"/>
        <v>118.39724130336313</v>
      </c>
      <c r="L34" s="65">
        <f t="shared" si="4"/>
        <v>99.029142453701184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12627.24</v>
      </c>
      <c r="H35" s="65">
        <f>H36+H37+H38+H39</f>
        <v>17720</v>
      </c>
      <c r="I35" s="65">
        <f>I36+I37+I38+I39</f>
        <v>16720</v>
      </c>
      <c r="J35" s="65">
        <f>J36+J37+J38+J39</f>
        <v>15877.19</v>
      </c>
      <c r="K35" s="65">
        <f t="shared" si="3"/>
        <v>125.7376117029533</v>
      </c>
      <c r="L35" s="65">
        <f t="shared" si="4"/>
        <v>94.959270334928235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3550</v>
      </c>
      <c r="H36" s="66">
        <v>4000</v>
      </c>
      <c r="I36" s="66">
        <v>4000</v>
      </c>
      <c r="J36" s="66">
        <v>4000</v>
      </c>
      <c r="K36" s="66">
        <f t="shared" si="3"/>
        <v>112.67605633802818</v>
      </c>
      <c r="L36" s="66">
        <f t="shared" si="4"/>
        <v>100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9077.24</v>
      </c>
      <c r="H37" s="66">
        <v>13000</v>
      </c>
      <c r="I37" s="66">
        <v>12000</v>
      </c>
      <c r="J37" s="66">
        <v>11334.19</v>
      </c>
      <c r="K37" s="66">
        <f t="shared" si="3"/>
        <v>124.863835262701</v>
      </c>
      <c r="L37" s="66">
        <f t="shared" si="4"/>
        <v>94.451583333333332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520</v>
      </c>
      <c r="I38" s="66">
        <v>520</v>
      </c>
      <c r="J38" s="66">
        <v>543</v>
      </c>
      <c r="K38" s="66" t="e">
        <f t="shared" si="3"/>
        <v>#DIV/0!</v>
      </c>
      <c r="L38" s="66">
        <f t="shared" si="4"/>
        <v>104.42307692307692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200</v>
      </c>
      <c r="I39" s="66">
        <v>200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7084.61</v>
      </c>
      <c r="H40" s="65">
        <f>H41+H42+H43</f>
        <v>7855</v>
      </c>
      <c r="I40" s="65">
        <f>I41+I42+I43</f>
        <v>8655</v>
      </c>
      <c r="J40" s="65">
        <f>J41+J42+J43</f>
        <v>6975</v>
      </c>
      <c r="K40" s="65">
        <f t="shared" si="3"/>
        <v>98.452843558078712</v>
      </c>
      <c r="L40" s="65">
        <f t="shared" si="4"/>
        <v>80.589254766031189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5908.33</v>
      </c>
      <c r="H41" s="66">
        <v>5765</v>
      </c>
      <c r="I41" s="66">
        <v>6565</v>
      </c>
      <c r="J41" s="66">
        <v>6071.67</v>
      </c>
      <c r="K41" s="66">
        <f t="shared" si="3"/>
        <v>102.76457137634492</v>
      </c>
      <c r="L41" s="66">
        <f t="shared" si="4"/>
        <v>92.485453160700686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974.07</v>
      </c>
      <c r="H42" s="66">
        <v>1590</v>
      </c>
      <c r="I42" s="66">
        <v>1590</v>
      </c>
      <c r="J42" s="66">
        <v>903.33</v>
      </c>
      <c r="K42" s="66">
        <f t="shared" si="3"/>
        <v>92.737688256490799</v>
      </c>
      <c r="L42" s="66">
        <f t="shared" si="4"/>
        <v>56.81320754716981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202.21</v>
      </c>
      <c r="H43" s="66">
        <v>500</v>
      </c>
      <c r="I43" s="66">
        <v>500</v>
      </c>
      <c r="J43" s="66">
        <v>0</v>
      </c>
      <c r="K43" s="66">
        <f t="shared" si="3"/>
        <v>0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55649.51</v>
      </c>
      <c r="H44" s="65">
        <f>H45+H46+H47+H48+H49+H50+H51+H52+H53</f>
        <v>73165</v>
      </c>
      <c r="I44" s="65">
        <f>I45+I46+I47+I48+I49+I50+I51+I52+I53</f>
        <v>64165</v>
      </c>
      <c r="J44" s="65">
        <f>J45+J46+J47+J48+J49+J50+J51+J52+J53</f>
        <v>66526.52</v>
      </c>
      <c r="K44" s="65">
        <f t="shared" si="3"/>
        <v>119.54556293487579</v>
      </c>
      <c r="L44" s="65">
        <f t="shared" si="4"/>
        <v>103.68038650354555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6166.23</v>
      </c>
      <c r="H45" s="66">
        <v>7200</v>
      </c>
      <c r="I45" s="66">
        <v>7200</v>
      </c>
      <c r="J45" s="66">
        <v>7258.11</v>
      </c>
      <c r="K45" s="66">
        <f t="shared" si="3"/>
        <v>117.70741603864923</v>
      </c>
      <c r="L45" s="66">
        <f t="shared" si="4"/>
        <v>100.80708333333334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1763.5</v>
      </c>
      <c r="H46" s="66">
        <v>2500</v>
      </c>
      <c r="I46" s="66">
        <v>2500</v>
      </c>
      <c r="J46" s="66">
        <v>2163.98</v>
      </c>
      <c r="K46" s="66">
        <f t="shared" si="3"/>
        <v>122.70938474624326</v>
      </c>
      <c r="L46" s="66">
        <f t="shared" si="4"/>
        <v>86.559200000000004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1000</v>
      </c>
      <c r="I47" s="66">
        <v>1000</v>
      </c>
      <c r="J47" s="66">
        <v>750</v>
      </c>
      <c r="K47" s="66" t="e">
        <f t="shared" si="3"/>
        <v>#DIV/0!</v>
      </c>
      <c r="L47" s="66">
        <f t="shared" si="4"/>
        <v>75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161.19999999999999</v>
      </c>
      <c r="H48" s="66">
        <v>300</v>
      </c>
      <c r="I48" s="66">
        <v>300</v>
      </c>
      <c r="J48" s="66">
        <v>152.28</v>
      </c>
      <c r="K48" s="66">
        <f t="shared" si="3"/>
        <v>94.466501240694797</v>
      </c>
      <c r="L48" s="66">
        <f t="shared" si="4"/>
        <v>50.76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4245.7700000000004</v>
      </c>
      <c r="H49" s="66">
        <v>4200</v>
      </c>
      <c r="I49" s="66">
        <v>200</v>
      </c>
      <c r="J49" s="66">
        <v>4390.66</v>
      </c>
      <c r="K49" s="66">
        <f t="shared" si="3"/>
        <v>103.41257298440564</v>
      </c>
      <c r="L49" s="66">
        <f t="shared" si="4"/>
        <v>2195.33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1539</v>
      </c>
      <c r="H50" s="66">
        <v>200</v>
      </c>
      <c r="I50" s="66">
        <v>200</v>
      </c>
      <c r="J50" s="66">
        <v>55</v>
      </c>
      <c r="K50" s="66">
        <f t="shared" si="3"/>
        <v>3.5737491877842755</v>
      </c>
      <c r="L50" s="66">
        <f t="shared" si="4"/>
        <v>27.5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41310.629999999997</v>
      </c>
      <c r="H51" s="66">
        <v>56265</v>
      </c>
      <c r="I51" s="66">
        <v>51265</v>
      </c>
      <c r="J51" s="66">
        <v>51211.82</v>
      </c>
      <c r="K51" s="66">
        <f t="shared" si="3"/>
        <v>123.96765675081693</v>
      </c>
      <c r="L51" s="66">
        <f t="shared" si="4"/>
        <v>99.896264507948899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700</v>
      </c>
      <c r="I52" s="66">
        <v>700</v>
      </c>
      <c r="J52" s="66">
        <v>150</v>
      </c>
      <c r="K52" s="66" t="e">
        <f t="shared" si="3"/>
        <v>#DIV/0!</v>
      </c>
      <c r="L52" s="66">
        <f t="shared" si="4"/>
        <v>21.428571428571427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463.18</v>
      </c>
      <c r="H53" s="66">
        <v>800</v>
      </c>
      <c r="I53" s="66">
        <v>800</v>
      </c>
      <c r="J53" s="66">
        <v>394.67</v>
      </c>
      <c r="K53" s="66">
        <f t="shared" si="3"/>
        <v>85.208774126689406</v>
      </c>
      <c r="L53" s="66">
        <f t="shared" si="4"/>
        <v>49.333750000000002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133</v>
      </c>
      <c r="H54" s="65">
        <f>H55</f>
        <v>445</v>
      </c>
      <c r="I54" s="65">
        <f>I55</f>
        <v>445</v>
      </c>
      <c r="J54" s="65">
        <f>J55</f>
        <v>28.1</v>
      </c>
      <c r="K54" s="65">
        <f t="shared" si="3"/>
        <v>21.127819548872182</v>
      </c>
      <c r="L54" s="65">
        <f t="shared" si="4"/>
        <v>6.3146067415730336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133</v>
      </c>
      <c r="H55" s="66">
        <v>445</v>
      </c>
      <c r="I55" s="66">
        <v>445</v>
      </c>
      <c r="J55" s="66">
        <v>28.1</v>
      </c>
      <c r="K55" s="66">
        <f t="shared" ref="K55:K72" si="5">(J55*100)/G55</f>
        <v>21.127819548872182</v>
      </c>
      <c r="L55" s="66">
        <f t="shared" ref="L55:L72" si="6">(J55*100)/I55</f>
        <v>6.3146067415730336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</f>
        <v>1510.12</v>
      </c>
      <c r="H56" s="65">
        <f>H57+H58+H59</f>
        <v>2080</v>
      </c>
      <c r="I56" s="65">
        <f>I57+I58+I59</f>
        <v>2080</v>
      </c>
      <c r="J56" s="65">
        <f>J57+J58+J59</f>
        <v>1764.37</v>
      </c>
      <c r="K56" s="65">
        <f t="shared" si="5"/>
        <v>116.83641035149526</v>
      </c>
      <c r="L56" s="65">
        <f t="shared" si="6"/>
        <v>84.825480769230765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730</v>
      </c>
      <c r="H57" s="66">
        <v>815</v>
      </c>
      <c r="I57" s="66">
        <v>815</v>
      </c>
      <c r="J57" s="66">
        <v>855.47</v>
      </c>
      <c r="K57" s="66">
        <f t="shared" si="5"/>
        <v>117.18767123287671</v>
      </c>
      <c r="L57" s="66">
        <f t="shared" si="6"/>
        <v>104.96564417177915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263.39999999999998</v>
      </c>
      <c r="H58" s="66">
        <v>265</v>
      </c>
      <c r="I58" s="66">
        <v>265</v>
      </c>
      <c r="J58" s="66">
        <v>265</v>
      </c>
      <c r="K58" s="66">
        <f t="shared" si="5"/>
        <v>100.6074411541382</v>
      </c>
      <c r="L58" s="66">
        <f t="shared" si="6"/>
        <v>100</v>
      </c>
    </row>
    <row r="59" spans="2:12" x14ac:dyDescent="0.25">
      <c r="B59" s="66"/>
      <c r="C59" s="66"/>
      <c r="D59" s="66"/>
      <c r="E59" s="66" t="s">
        <v>135</v>
      </c>
      <c r="F59" s="66" t="s">
        <v>130</v>
      </c>
      <c r="G59" s="66">
        <v>516.72</v>
      </c>
      <c r="H59" s="66">
        <v>1000</v>
      </c>
      <c r="I59" s="66">
        <v>1000</v>
      </c>
      <c r="J59" s="66">
        <v>643.9</v>
      </c>
      <c r="K59" s="66">
        <f t="shared" si="5"/>
        <v>124.61294318005882</v>
      </c>
      <c r="L59" s="66">
        <f t="shared" si="6"/>
        <v>64.39</v>
      </c>
    </row>
    <row r="60" spans="2:12" x14ac:dyDescent="0.25">
      <c r="B60" s="65"/>
      <c r="C60" s="65" t="s">
        <v>136</v>
      </c>
      <c r="D60" s="65"/>
      <c r="E60" s="65"/>
      <c r="F60" s="65" t="s">
        <v>137</v>
      </c>
      <c r="G60" s="65">
        <f>G61+G63</f>
        <v>12066.78</v>
      </c>
      <c r="H60" s="65">
        <f>H61+H63</f>
        <v>1829</v>
      </c>
      <c r="I60" s="65">
        <f>I61+I63</f>
        <v>1185.3899999999999</v>
      </c>
      <c r="J60" s="65">
        <f>J61+J63</f>
        <v>1184.1599999999999</v>
      </c>
      <c r="K60" s="65">
        <f t="shared" si="5"/>
        <v>9.8133884930362534</v>
      </c>
      <c r="L60" s="65">
        <f t="shared" si="6"/>
        <v>99.896236681598467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>G62</f>
        <v>911.2</v>
      </c>
      <c r="H61" s="65">
        <f>H62</f>
        <v>909</v>
      </c>
      <c r="I61" s="65">
        <f>I62</f>
        <v>659</v>
      </c>
      <c r="J61" s="65">
        <f>J62</f>
        <v>620.54</v>
      </c>
      <c r="K61" s="65">
        <f t="shared" si="5"/>
        <v>68.101404741000877</v>
      </c>
      <c r="L61" s="65">
        <f t="shared" si="6"/>
        <v>94.1638846737481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911.2</v>
      </c>
      <c r="H62" s="66">
        <v>909</v>
      </c>
      <c r="I62" s="66">
        <v>659</v>
      </c>
      <c r="J62" s="66">
        <v>620.54</v>
      </c>
      <c r="K62" s="66">
        <f t="shared" si="5"/>
        <v>68.101404741000877</v>
      </c>
      <c r="L62" s="66">
        <f t="shared" si="6"/>
        <v>94.1638846737481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G64+G65</f>
        <v>11155.58</v>
      </c>
      <c r="H63" s="65">
        <f>H64+H65</f>
        <v>920</v>
      </c>
      <c r="I63" s="65">
        <f>I64+I65</f>
        <v>526.39</v>
      </c>
      <c r="J63" s="65">
        <f>J64+J65</f>
        <v>563.62</v>
      </c>
      <c r="K63" s="65">
        <f t="shared" si="5"/>
        <v>5.0523594470211322</v>
      </c>
      <c r="L63" s="65">
        <f t="shared" si="6"/>
        <v>107.07270274891241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615.99</v>
      </c>
      <c r="H64" s="66">
        <v>920</v>
      </c>
      <c r="I64" s="66">
        <v>526.39</v>
      </c>
      <c r="J64" s="66">
        <v>563.62</v>
      </c>
      <c r="K64" s="66">
        <f t="shared" si="5"/>
        <v>91.498238607769608</v>
      </c>
      <c r="L64" s="66">
        <f t="shared" si="6"/>
        <v>107.07270274891241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10539.59</v>
      </c>
      <c r="H65" s="66">
        <v>0</v>
      </c>
      <c r="I65" s="66">
        <v>0</v>
      </c>
      <c r="J65" s="66">
        <v>0</v>
      </c>
      <c r="K65" s="66">
        <f t="shared" si="5"/>
        <v>0</v>
      </c>
      <c r="L65" s="66" t="e">
        <f t="shared" si="6"/>
        <v>#DIV/0!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G67+G70</f>
        <v>2687.67</v>
      </c>
      <c r="H66" s="65">
        <f>H67+H70</f>
        <v>4100</v>
      </c>
      <c r="I66" s="65">
        <f>I67+I70</f>
        <v>4329.82</v>
      </c>
      <c r="J66" s="65">
        <f>J67+J70</f>
        <v>4329.82</v>
      </c>
      <c r="K66" s="65">
        <f t="shared" si="5"/>
        <v>161.09939092224863</v>
      </c>
      <c r="L66" s="65">
        <f t="shared" si="6"/>
        <v>100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 t="shared" ref="G67:J68" si="7">G68</f>
        <v>2687.67</v>
      </c>
      <c r="H67" s="65">
        <f t="shared" si="7"/>
        <v>4100</v>
      </c>
      <c r="I67" s="65">
        <f t="shared" si="7"/>
        <v>4329.82</v>
      </c>
      <c r="J67" s="65">
        <f t="shared" si="7"/>
        <v>4329.82</v>
      </c>
      <c r="K67" s="65">
        <f t="shared" si="5"/>
        <v>161.09939092224863</v>
      </c>
      <c r="L67" s="65">
        <f t="shared" si="6"/>
        <v>100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 t="shared" si="7"/>
        <v>2687.67</v>
      </c>
      <c r="H68" s="65">
        <f t="shared" si="7"/>
        <v>4100</v>
      </c>
      <c r="I68" s="65">
        <f t="shared" si="7"/>
        <v>4329.82</v>
      </c>
      <c r="J68" s="65">
        <f t="shared" si="7"/>
        <v>4329.82</v>
      </c>
      <c r="K68" s="65">
        <f t="shared" si="5"/>
        <v>161.09939092224863</v>
      </c>
      <c r="L68" s="65">
        <f t="shared" si="6"/>
        <v>100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2687.67</v>
      </c>
      <c r="H69" s="66">
        <v>4100</v>
      </c>
      <c r="I69" s="66">
        <v>4329.82</v>
      </c>
      <c r="J69" s="66">
        <v>4329.82</v>
      </c>
      <c r="K69" s="66">
        <f t="shared" si="5"/>
        <v>161.09939092224863</v>
      </c>
      <c r="L69" s="66">
        <f t="shared" si="6"/>
        <v>100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ref="G70:J71" si="8">G71</f>
        <v>0</v>
      </c>
      <c r="H70" s="65">
        <f t="shared" si="8"/>
        <v>0</v>
      </c>
      <c r="I70" s="65">
        <f t="shared" si="8"/>
        <v>0</v>
      </c>
      <c r="J70" s="65">
        <f t="shared" si="8"/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8"/>
        <v>0</v>
      </c>
      <c r="H71" s="65">
        <f t="shared" si="8"/>
        <v>0</v>
      </c>
      <c r="I71" s="65">
        <f t="shared" si="8"/>
        <v>0</v>
      </c>
      <c r="J71" s="65">
        <f t="shared" si="8"/>
        <v>0</v>
      </c>
      <c r="K71" s="65" t="e">
        <f t="shared" si="5"/>
        <v>#DIV/0!</v>
      </c>
      <c r="L71" s="65" t="e">
        <f t="shared" si="6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159</v>
      </c>
      <c r="G72" s="66">
        <v>0</v>
      </c>
      <c r="H72" s="66">
        <v>0</v>
      </c>
      <c r="I72" s="66">
        <v>0</v>
      </c>
      <c r="J72" s="66">
        <v>0</v>
      </c>
      <c r="K72" s="66" t="e">
        <f t="shared" si="5"/>
        <v>#DIV/0!</v>
      </c>
      <c r="L72" s="66" t="e">
        <f t="shared" si="6"/>
        <v>#DIV/0!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699714.87</v>
      </c>
      <c r="D6" s="71">
        <f>D7+D9</f>
        <v>761694</v>
      </c>
      <c r="E6" s="71">
        <f>E7+E9</f>
        <v>833050.52</v>
      </c>
      <c r="F6" s="71">
        <f>F7+F9</f>
        <v>832143.6</v>
      </c>
      <c r="G6" s="72">
        <f t="shared" ref="G6:G15" si="0">(F6*100)/C6</f>
        <v>118.92609914092579</v>
      </c>
      <c r="H6" s="72">
        <f t="shared" ref="H6:H15" si="1">(F6*100)/E6</f>
        <v>99.891132653035257</v>
      </c>
    </row>
    <row r="7" spans="1:8" x14ac:dyDescent="0.25">
      <c r="A7"/>
      <c r="B7" s="8" t="s">
        <v>161</v>
      </c>
      <c r="C7" s="71">
        <f>C8</f>
        <v>699389.62</v>
      </c>
      <c r="D7" s="71">
        <f>D8</f>
        <v>761429</v>
      </c>
      <c r="E7" s="71">
        <f>E8</f>
        <v>832985.52</v>
      </c>
      <c r="F7" s="71">
        <f>F8</f>
        <v>832107.32</v>
      </c>
      <c r="G7" s="72">
        <f t="shared" si="0"/>
        <v>118.97621814861937</v>
      </c>
      <c r="H7" s="72">
        <f t="shared" si="1"/>
        <v>99.894571996881766</v>
      </c>
    </row>
    <row r="8" spans="1:8" x14ac:dyDescent="0.25">
      <c r="A8"/>
      <c r="B8" s="16" t="s">
        <v>162</v>
      </c>
      <c r="C8" s="73">
        <v>699389.62</v>
      </c>
      <c r="D8" s="73">
        <v>761429</v>
      </c>
      <c r="E8" s="73">
        <v>832985.52</v>
      </c>
      <c r="F8" s="74">
        <v>832107.32</v>
      </c>
      <c r="G8" s="70">
        <f t="shared" si="0"/>
        <v>118.97621814861937</v>
      </c>
      <c r="H8" s="70">
        <f t="shared" si="1"/>
        <v>99.894571996881766</v>
      </c>
    </row>
    <row r="9" spans="1:8" x14ac:dyDescent="0.25">
      <c r="A9"/>
      <c r="B9" s="8" t="s">
        <v>163</v>
      </c>
      <c r="C9" s="71">
        <f>C10</f>
        <v>325.25</v>
      </c>
      <c r="D9" s="71">
        <f>D10</f>
        <v>265</v>
      </c>
      <c r="E9" s="71">
        <f>E10</f>
        <v>65</v>
      </c>
      <c r="F9" s="71">
        <f>F10</f>
        <v>36.28</v>
      </c>
      <c r="G9" s="72">
        <f t="shared" si="0"/>
        <v>11.154496541122214</v>
      </c>
      <c r="H9" s="72">
        <f t="shared" si="1"/>
        <v>55.815384615384616</v>
      </c>
    </row>
    <row r="10" spans="1:8" x14ac:dyDescent="0.25">
      <c r="A10"/>
      <c r="B10" s="16" t="s">
        <v>164</v>
      </c>
      <c r="C10" s="73">
        <v>325.25</v>
      </c>
      <c r="D10" s="73">
        <v>265</v>
      </c>
      <c r="E10" s="73">
        <v>65</v>
      </c>
      <c r="F10" s="74">
        <v>36.28</v>
      </c>
      <c r="G10" s="70">
        <f t="shared" si="0"/>
        <v>11.154496541122214</v>
      </c>
      <c r="H10" s="70">
        <f t="shared" si="1"/>
        <v>55.815384615384616</v>
      </c>
    </row>
    <row r="11" spans="1:8" x14ac:dyDescent="0.25">
      <c r="B11" s="8" t="s">
        <v>32</v>
      </c>
      <c r="C11" s="75">
        <f>C12+C14</f>
        <v>699714.87</v>
      </c>
      <c r="D11" s="75">
        <f>D12+D14</f>
        <v>761694</v>
      </c>
      <c r="E11" s="75">
        <f>E12+E14</f>
        <v>833050.52</v>
      </c>
      <c r="F11" s="75">
        <f>F12+F14</f>
        <v>832155.47</v>
      </c>
      <c r="G11" s="72">
        <f t="shared" si="0"/>
        <v>118.92779554620584</v>
      </c>
      <c r="H11" s="72">
        <f t="shared" si="1"/>
        <v>99.892557536606546</v>
      </c>
    </row>
    <row r="12" spans="1:8" x14ac:dyDescent="0.25">
      <c r="A12"/>
      <c r="B12" s="8" t="s">
        <v>161</v>
      </c>
      <c r="C12" s="75">
        <f>C13</f>
        <v>699389.62</v>
      </c>
      <c r="D12" s="75">
        <f>D13</f>
        <v>761429</v>
      </c>
      <c r="E12" s="75">
        <f>E13</f>
        <v>832985.52</v>
      </c>
      <c r="F12" s="75">
        <f>F13</f>
        <v>832107.32</v>
      </c>
      <c r="G12" s="72">
        <f t="shared" si="0"/>
        <v>118.97621814861937</v>
      </c>
      <c r="H12" s="72">
        <f t="shared" si="1"/>
        <v>99.894571996881766</v>
      </c>
    </row>
    <row r="13" spans="1:8" x14ac:dyDescent="0.25">
      <c r="A13"/>
      <c r="B13" s="16" t="s">
        <v>162</v>
      </c>
      <c r="C13" s="73">
        <v>699389.62</v>
      </c>
      <c r="D13" s="73">
        <v>761429</v>
      </c>
      <c r="E13" s="76">
        <v>832985.52</v>
      </c>
      <c r="F13" s="74">
        <v>832107.32</v>
      </c>
      <c r="G13" s="70">
        <f t="shared" si="0"/>
        <v>118.97621814861937</v>
      </c>
      <c r="H13" s="70">
        <f t="shared" si="1"/>
        <v>99.894571996881766</v>
      </c>
    </row>
    <row r="14" spans="1:8" x14ac:dyDescent="0.25">
      <c r="A14"/>
      <c r="B14" s="8" t="s">
        <v>163</v>
      </c>
      <c r="C14" s="75">
        <f>C15</f>
        <v>325.25</v>
      </c>
      <c r="D14" s="75">
        <f>D15</f>
        <v>265</v>
      </c>
      <c r="E14" s="75">
        <f>E15</f>
        <v>65</v>
      </c>
      <c r="F14" s="75">
        <f>F15</f>
        <v>48.15</v>
      </c>
      <c r="G14" s="72">
        <f t="shared" si="0"/>
        <v>14.803996925441968</v>
      </c>
      <c r="H14" s="72">
        <f t="shared" si="1"/>
        <v>74.07692307692308</v>
      </c>
    </row>
    <row r="15" spans="1:8" x14ac:dyDescent="0.25">
      <c r="A15"/>
      <c r="B15" s="16" t="s">
        <v>164</v>
      </c>
      <c r="C15" s="73">
        <v>325.25</v>
      </c>
      <c r="D15" s="73">
        <v>265</v>
      </c>
      <c r="E15" s="76">
        <v>65</v>
      </c>
      <c r="F15" s="74">
        <v>48.15</v>
      </c>
      <c r="G15" s="70">
        <f t="shared" si="0"/>
        <v>14.803996925441968</v>
      </c>
      <c r="H15" s="70">
        <f t="shared" si="1"/>
        <v>74.07692307692308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699714.87</v>
      </c>
      <c r="D6" s="75">
        <f t="shared" si="0"/>
        <v>761694</v>
      </c>
      <c r="E6" s="75">
        <f t="shared" si="0"/>
        <v>833050.52</v>
      </c>
      <c r="F6" s="75">
        <f t="shared" si="0"/>
        <v>832155.47</v>
      </c>
      <c r="G6" s="70">
        <f>(F6*100)/C6</f>
        <v>118.92779554620584</v>
      </c>
      <c r="H6" s="70">
        <f>(F6*100)/E6</f>
        <v>99.892557536606546</v>
      </c>
    </row>
    <row r="7" spans="2:8" x14ac:dyDescent="0.25">
      <c r="B7" s="8" t="s">
        <v>165</v>
      </c>
      <c r="C7" s="75">
        <f t="shared" si="0"/>
        <v>699714.87</v>
      </c>
      <c r="D7" s="75">
        <f t="shared" si="0"/>
        <v>761694</v>
      </c>
      <c r="E7" s="75">
        <f t="shared" si="0"/>
        <v>833050.52</v>
      </c>
      <c r="F7" s="75">
        <f t="shared" si="0"/>
        <v>832155.47</v>
      </c>
      <c r="G7" s="70">
        <f>(F7*100)/C7</f>
        <v>118.92779554620584</v>
      </c>
      <c r="H7" s="70">
        <f>(F7*100)/E7</f>
        <v>99.892557536606546</v>
      </c>
    </row>
    <row r="8" spans="2:8" x14ac:dyDescent="0.25">
      <c r="B8" s="11" t="s">
        <v>166</v>
      </c>
      <c r="C8" s="73">
        <v>699714.87</v>
      </c>
      <c r="D8" s="73">
        <v>761694</v>
      </c>
      <c r="E8" s="73">
        <v>833050.52</v>
      </c>
      <c r="F8" s="74">
        <v>832155.47</v>
      </c>
      <c r="G8" s="70">
        <f>(F8*100)/C8</f>
        <v>118.92779554620584</v>
      </c>
      <c r="H8" s="70">
        <f>(F8*100)/E8</f>
        <v>99.892557536606546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167</v>
      </c>
      <c r="C1" s="39"/>
    </row>
    <row r="2" spans="1:6" ht="15" customHeight="1" x14ac:dyDescent="0.2">
      <c r="A2" s="41" t="s">
        <v>34</v>
      </c>
      <c r="B2" s="42" t="s">
        <v>168</v>
      </c>
      <c r="C2" s="39"/>
    </row>
    <row r="3" spans="1:6" s="39" customFormat="1" ht="43.5" customHeight="1" x14ac:dyDescent="0.2">
      <c r="A3" s="43" t="s">
        <v>35</v>
      </c>
      <c r="B3" s="37" t="s">
        <v>169</v>
      </c>
    </row>
    <row r="4" spans="1:6" s="39" customFormat="1" x14ac:dyDescent="0.2">
      <c r="A4" s="43" t="s">
        <v>36</v>
      </c>
      <c r="B4" s="44" t="s">
        <v>170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171</v>
      </c>
      <c r="B7" s="46"/>
      <c r="C7" s="77">
        <f>C11</f>
        <v>761429</v>
      </c>
      <c r="D7" s="77">
        <f>D11</f>
        <v>832985.52</v>
      </c>
      <c r="E7" s="77">
        <f>E11</f>
        <v>832107.32</v>
      </c>
      <c r="F7" s="77">
        <f>(E7*100)/D7</f>
        <v>99.894571996881766</v>
      </c>
    </row>
    <row r="8" spans="1:6" x14ac:dyDescent="0.2">
      <c r="A8" s="47" t="s">
        <v>68</v>
      </c>
      <c r="B8" s="46"/>
      <c r="C8" s="77">
        <f>C64</f>
        <v>265</v>
      </c>
      <c r="D8" s="77">
        <f>D64</f>
        <v>65</v>
      </c>
      <c r="E8" s="77">
        <f>E64</f>
        <v>48.15</v>
      </c>
      <c r="F8" s="77">
        <f>(E8*100)/D8</f>
        <v>74.07692307692308</v>
      </c>
    </row>
    <row r="9" spans="1:6" s="57" customFormat="1" x14ac:dyDescent="0.2"/>
    <row r="10" spans="1:6" ht="38.25" x14ac:dyDescent="0.2">
      <c r="A10" s="47" t="s">
        <v>172</v>
      </c>
      <c r="B10" s="47" t="s">
        <v>173</v>
      </c>
      <c r="C10" s="47" t="s">
        <v>43</v>
      </c>
      <c r="D10" s="47" t="s">
        <v>174</v>
      </c>
      <c r="E10" s="47" t="s">
        <v>175</v>
      </c>
      <c r="F10" s="47" t="s">
        <v>176</v>
      </c>
    </row>
    <row r="11" spans="1:6" x14ac:dyDescent="0.2">
      <c r="A11" s="48" t="s">
        <v>171</v>
      </c>
      <c r="B11" s="48" t="s">
        <v>177</v>
      </c>
      <c r="C11" s="78">
        <f>C12+C52</f>
        <v>761429</v>
      </c>
      <c r="D11" s="78">
        <f>D12+D52</f>
        <v>832985.52</v>
      </c>
      <c r="E11" s="78">
        <f>E12+E52</f>
        <v>832107.32</v>
      </c>
      <c r="F11" s="79">
        <f>(E11*100)/D11</f>
        <v>99.894571996881766</v>
      </c>
    </row>
    <row r="12" spans="1:6" x14ac:dyDescent="0.2">
      <c r="A12" s="49" t="s">
        <v>66</v>
      </c>
      <c r="B12" s="50" t="s">
        <v>67</v>
      </c>
      <c r="C12" s="80">
        <f>C13+C21+C47</f>
        <v>757329</v>
      </c>
      <c r="D12" s="80">
        <f>D13+D21+D47</f>
        <v>828655.70000000007</v>
      </c>
      <c r="E12" s="80">
        <f>E13+E21+E47</f>
        <v>827777.5</v>
      </c>
      <c r="F12" s="81">
        <f>(E12*100)/D12</f>
        <v>99.894021123610202</v>
      </c>
    </row>
    <row r="13" spans="1:6" x14ac:dyDescent="0.2">
      <c r="A13" s="51" t="s">
        <v>68</v>
      </c>
      <c r="B13" s="52" t="s">
        <v>69</v>
      </c>
      <c r="C13" s="82">
        <f>C14+C17+C19</f>
        <v>654500</v>
      </c>
      <c r="D13" s="82">
        <f>D14+D17+D19</f>
        <v>735470.31</v>
      </c>
      <c r="E13" s="82">
        <f>E14+E17+E19</f>
        <v>735470.30999999994</v>
      </c>
      <c r="F13" s="81">
        <f>(E13*100)/D13</f>
        <v>99.999999999999986</v>
      </c>
    </row>
    <row r="14" spans="1:6" x14ac:dyDescent="0.2">
      <c r="A14" s="53" t="s">
        <v>70</v>
      </c>
      <c r="B14" s="54" t="s">
        <v>71</v>
      </c>
      <c r="C14" s="83">
        <f>C15+C16</f>
        <v>554900</v>
      </c>
      <c r="D14" s="83">
        <f>D15+D16</f>
        <v>616870.31000000006</v>
      </c>
      <c r="E14" s="83">
        <f>E15+E16</f>
        <v>616601.38</v>
      </c>
      <c r="F14" s="83">
        <f>(E14*100)/D14</f>
        <v>99.95640412650107</v>
      </c>
    </row>
    <row r="15" spans="1:6" x14ac:dyDescent="0.2">
      <c r="A15" s="55" t="s">
        <v>72</v>
      </c>
      <c r="B15" s="56" t="s">
        <v>73</v>
      </c>
      <c r="C15" s="84">
        <v>551980</v>
      </c>
      <c r="D15" s="84">
        <v>613950.31000000006</v>
      </c>
      <c r="E15" s="84">
        <v>614210.54</v>
      </c>
      <c r="F15" s="84"/>
    </row>
    <row r="16" spans="1:6" x14ac:dyDescent="0.2">
      <c r="A16" s="55" t="s">
        <v>74</v>
      </c>
      <c r="B16" s="56" t="s">
        <v>75</v>
      </c>
      <c r="C16" s="84">
        <v>2920</v>
      </c>
      <c r="D16" s="84">
        <v>2920</v>
      </c>
      <c r="E16" s="84">
        <v>2390.84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14500</v>
      </c>
      <c r="D17" s="83">
        <f>D18</f>
        <v>16800</v>
      </c>
      <c r="E17" s="83">
        <f>E18</f>
        <v>17129.689999999999</v>
      </c>
      <c r="F17" s="83">
        <f>(E17*100)/D17</f>
        <v>101.96244047619048</v>
      </c>
    </row>
    <row r="18" spans="1:6" x14ac:dyDescent="0.2">
      <c r="A18" s="55" t="s">
        <v>78</v>
      </c>
      <c r="B18" s="56" t="s">
        <v>77</v>
      </c>
      <c r="C18" s="84">
        <v>14500</v>
      </c>
      <c r="D18" s="84">
        <v>16800</v>
      </c>
      <c r="E18" s="84">
        <v>17129.689999999999</v>
      </c>
      <c r="F18" s="84"/>
    </row>
    <row r="19" spans="1:6" x14ac:dyDescent="0.2">
      <c r="A19" s="53" t="s">
        <v>79</v>
      </c>
      <c r="B19" s="54" t="s">
        <v>80</v>
      </c>
      <c r="C19" s="83">
        <f>C20</f>
        <v>85100</v>
      </c>
      <c r="D19" s="83">
        <f>D20</f>
        <v>101800</v>
      </c>
      <c r="E19" s="83">
        <f>E20</f>
        <v>101739.24</v>
      </c>
      <c r="F19" s="83">
        <f>(E19*100)/D19</f>
        <v>99.940314341846758</v>
      </c>
    </row>
    <row r="20" spans="1:6" x14ac:dyDescent="0.2">
      <c r="A20" s="55" t="s">
        <v>83</v>
      </c>
      <c r="B20" s="56" t="s">
        <v>84</v>
      </c>
      <c r="C20" s="84">
        <v>85100</v>
      </c>
      <c r="D20" s="84">
        <v>101800</v>
      </c>
      <c r="E20" s="84">
        <v>101739.24</v>
      </c>
      <c r="F20" s="84"/>
    </row>
    <row r="21" spans="1:6" x14ac:dyDescent="0.2">
      <c r="A21" s="51" t="s">
        <v>85</v>
      </c>
      <c r="B21" s="52" t="s">
        <v>86</v>
      </c>
      <c r="C21" s="82">
        <f>C22+C27+C31+C41+C43</f>
        <v>101000</v>
      </c>
      <c r="D21" s="82">
        <f>D22+D27+D31+D41+D43</f>
        <v>92000</v>
      </c>
      <c r="E21" s="82">
        <f>E22+E27+E31+E41+E43</f>
        <v>91123.03</v>
      </c>
      <c r="F21" s="81">
        <f>(E21*100)/D21</f>
        <v>99.046771739130435</v>
      </c>
    </row>
    <row r="22" spans="1:6" x14ac:dyDescent="0.2">
      <c r="A22" s="53" t="s">
        <v>87</v>
      </c>
      <c r="B22" s="54" t="s">
        <v>88</v>
      </c>
      <c r="C22" s="83">
        <f>C23+C24+C25+C26</f>
        <v>17720</v>
      </c>
      <c r="D22" s="83">
        <f>D23+D24+D25+D26</f>
        <v>16720</v>
      </c>
      <c r="E22" s="83">
        <f>E23+E24+E25+E26</f>
        <v>15877.19</v>
      </c>
      <c r="F22" s="83">
        <f>(E22*100)/D22</f>
        <v>94.959270334928235</v>
      </c>
    </row>
    <row r="23" spans="1:6" x14ac:dyDescent="0.2">
      <c r="A23" s="55" t="s">
        <v>89</v>
      </c>
      <c r="B23" s="56" t="s">
        <v>90</v>
      </c>
      <c r="C23" s="84">
        <v>4000</v>
      </c>
      <c r="D23" s="84">
        <v>4000</v>
      </c>
      <c r="E23" s="84">
        <v>4000</v>
      </c>
      <c r="F23" s="84"/>
    </row>
    <row r="24" spans="1:6" ht="25.5" x14ac:dyDescent="0.2">
      <c r="A24" s="55" t="s">
        <v>91</v>
      </c>
      <c r="B24" s="56" t="s">
        <v>92</v>
      </c>
      <c r="C24" s="84">
        <v>13000</v>
      </c>
      <c r="D24" s="84">
        <v>12000</v>
      </c>
      <c r="E24" s="84">
        <v>11334.19</v>
      </c>
      <c r="F24" s="84"/>
    </row>
    <row r="25" spans="1:6" x14ac:dyDescent="0.2">
      <c r="A25" s="55" t="s">
        <v>93</v>
      </c>
      <c r="B25" s="56" t="s">
        <v>94</v>
      </c>
      <c r="C25" s="84">
        <v>520</v>
      </c>
      <c r="D25" s="84">
        <v>520</v>
      </c>
      <c r="E25" s="84">
        <v>543</v>
      </c>
      <c r="F25" s="84"/>
    </row>
    <row r="26" spans="1:6" x14ac:dyDescent="0.2">
      <c r="A26" s="55" t="s">
        <v>95</v>
      </c>
      <c r="B26" s="56" t="s">
        <v>96</v>
      </c>
      <c r="C26" s="84">
        <v>200</v>
      </c>
      <c r="D26" s="84">
        <v>200</v>
      </c>
      <c r="E26" s="84">
        <v>0</v>
      </c>
      <c r="F26" s="84"/>
    </row>
    <row r="27" spans="1:6" x14ac:dyDescent="0.2">
      <c r="A27" s="53" t="s">
        <v>97</v>
      </c>
      <c r="B27" s="54" t="s">
        <v>98</v>
      </c>
      <c r="C27" s="83">
        <f>C28+C29+C30</f>
        <v>7590</v>
      </c>
      <c r="D27" s="83">
        <f>D28+D29+D30</f>
        <v>8590</v>
      </c>
      <c r="E27" s="83">
        <f>E28+E29+E30</f>
        <v>6926.85</v>
      </c>
      <c r="F27" s="83">
        <f>(E27*100)/D27</f>
        <v>80.638533178114088</v>
      </c>
    </row>
    <row r="28" spans="1:6" x14ac:dyDescent="0.2">
      <c r="A28" s="55" t="s">
        <v>99</v>
      </c>
      <c r="B28" s="56" t="s">
        <v>100</v>
      </c>
      <c r="C28" s="84">
        <v>5500</v>
      </c>
      <c r="D28" s="84">
        <v>6500</v>
      </c>
      <c r="E28" s="84">
        <v>6023.52</v>
      </c>
      <c r="F28" s="84"/>
    </row>
    <row r="29" spans="1:6" x14ac:dyDescent="0.2">
      <c r="A29" s="55" t="s">
        <v>101</v>
      </c>
      <c r="B29" s="56" t="s">
        <v>102</v>
      </c>
      <c r="C29" s="84">
        <v>1590</v>
      </c>
      <c r="D29" s="84">
        <v>1590</v>
      </c>
      <c r="E29" s="84">
        <v>903.33</v>
      </c>
      <c r="F29" s="84"/>
    </row>
    <row r="30" spans="1:6" x14ac:dyDescent="0.2">
      <c r="A30" s="55" t="s">
        <v>103</v>
      </c>
      <c r="B30" s="56" t="s">
        <v>104</v>
      </c>
      <c r="C30" s="84">
        <v>500</v>
      </c>
      <c r="D30" s="84">
        <v>500</v>
      </c>
      <c r="E30" s="84">
        <v>0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73165</v>
      </c>
      <c r="D31" s="83">
        <f>D32+D33+D34+D35+D36+D37+D38+D39+D40</f>
        <v>64165</v>
      </c>
      <c r="E31" s="83">
        <f>E32+E33+E34+E35+E36+E37+E38+E39+E40</f>
        <v>66526.52</v>
      </c>
      <c r="F31" s="83">
        <f>(E31*100)/D31</f>
        <v>103.68038650354555</v>
      </c>
    </row>
    <row r="32" spans="1:6" x14ac:dyDescent="0.2">
      <c r="A32" s="55" t="s">
        <v>107</v>
      </c>
      <c r="B32" s="56" t="s">
        <v>108</v>
      </c>
      <c r="C32" s="84">
        <v>7200</v>
      </c>
      <c r="D32" s="84">
        <v>7200</v>
      </c>
      <c r="E32" s="84">
        <v>7258.11</v>
      </c>
      <c r="F32" s="84"/>
    </row>
    <row r="33" spans="1:6" x14ac:dyDescent="0.2">
      <c r="A33" s="55" t="s">
        <v>109</v>
      </c>
      <c r="B33" s="56" t="s">
        <v>110</v>
      </c>
      <c r="C33" s="84">
        <v>2500</v>
      </c>
      <c r="D33" s="84">
        <v>2500</v>
      </c>
      <c r="E33" s="84">
        <v>2163.98</v>
      </c>
      <c r="F33" s="84"/>
    </row>
    <row r="34" spans="1:6" x14ac:dyDescent="0.2">
      <c r="A34" s="55" t="s">
        <v>111</v>
      </c>
      <c r="B34" s="56" t="s">
        <v>112</v>
      </c>
      <c r="C34" s="84">
        <v>1000</v>
      </c>
      <c r="D34" s="84">
        <v>1000</v>
      </c>
      <c r="E34" s="84">
        <v>750</v>
      </c>
      <c r="F34" s="84"/>
    </row>
    <row r="35" spans="1:6" x14ac:dyDescent="0.2">
      <c r="A35" s="55" t="s">
        <v>113</v>
      </c>
      <c r="B35" s="56" t="s">
        <v>114</v>
      </c>
      <c r="C35" s="84">
        <v>300</v>
      </c>
      <c r="D35" s="84">
        <v>300</v>
      </c>
      <c r="E35" s="84">
        <v>152.28</v>
      </c>
      <c r="F35" s="84"/>
    </row>
    <row r="36" spans="1:6" x14ac:dyDescent="0.2">
      <c r="A36" s="55" t="s">
        <v>115</v>
      </c>
      <c r="B36" s="56" t="s">
        <v>116</v>
      </c>
      <c r="C36" s="84">
        <v>4200</v>
      </c>
      <c r="D36" s="84">
        <v>200</v>
      </c>
      <c r="E36" s="84">
        <v>4390.66</v>
      </c>
      <c r="F36" s="84"/>
    </row>
    <row r="37" spans="1:6" x14ac:dyDescent="0.2">
      <c r="A37" s="55" t="s">
        <v>117</v>
      </c>
      <c r="B37" s="56" t="s">
        <v>118</v>
      </c>
      <c r="C37" s="84">
        <v>200</v>
      </c>
      <c r="D37" s="84">
        <v>200</v>
      </c>
      <c r="E37" s="84">
        <v>55</v>
      </c>
      <c r="F37" s="84"/>
    </row>
    <row r="38" spans="1:6" x14ac:dyDescent="0.2">
      <c r="A38" s="55" t="s">
        <v>119</v>
      </c>
      <c r="B38" s="56" t="s">
        <v>120</v>
      </c>
      <c r="C38" s="84">
        <v>56265</v>
      </c>
      <c r="D38" s="84">
        <v>51265</v>
      </c>
      <c r="E38" s="84">
        <v>51211.82</v>
      </c>
      <c r="F38" s="84"/>
    </row>
    <row r="39" spans="1:6" x14ac:dyDescent="0.2">
      <c r="A39" s="55" t="s">
        <v>121</v>
      </c>
      <c r="B39" s="56" t="s">
        <v>122</v>
      </c>
      <c r="C39" s="84">
        <v>700</v>
      </c>
      <c r="D39" s="84">
        <v>700</v>
      </c>
      <c r="E39" s="84">
        <v>150</v>
      </c>
      <c r="F39" s="84"/>
    </row>
    <row r="40" spans="1:6" x14ac:dyDescent="0.2">
      <c r="A40" s="55" t="s">
        <v>123</v>
      </c>
      <c r="B40" s="56" t="s">
        <v>124</v>
      </c>
      <c r="C40" s="84">
        <v>800</v>
      </c>
      <c r="D40" s="84">
        <v>800</v>
      </c>
      <c r="E40" s="84">
        <v>394.67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445</v>
      </c>
      <c r="D41" s="83">
        <f>D42</f>
        <v>445</v>
      </c>
      <c r="E41" s="83">
        <f>E42</f>
        <v>28.1</v>
      </c>
      <c r="F41" s="83">
        <f>(E41*100)/D41</f>
        <v>6.3146067415730336</v>
      </c>
    </row>
    <row r="42" spans="1:6" ht="25.5" x14ac:dyDescent="0.2">
      <c r="A42" s="55" t="s">
        <v>127</v>
      </c>
      <c r="B42" s="56" t="s">
        <v>128</v>
      </c>
      <c r="C42" s="84">
        <v>445</v>
      </c>
      <c r="D42" s="84">
        <v>445</v>
      </c>
      <c r="E42" s="84">
        <v>28.1</v>
      </c>
      <c r="F42" s="84"/>
    </row>
    <row r="43" spans="1:6" x14ac:dyDescent="0.2">
      <c r="A43" s="53" t="s">
        <v>129</v>
      </c>
      <c r="B43" s="54" t="s">
        <v>130</v>
      </c>
      <c r="C43" s="83">
        <f>C44+C45+C46</f>
        <v>2080</v>
      </c>
      <c r="D43" s="83">
        <f>D44+D45+D46</f>
        <v>2080</v>
      </c>
      <c r="E43" s="83">
        <f>E44+E45+E46</f>
        <v>1764.37</v>
      </c>
      <c r="F43" s="83">
        <f>(E43*100)/D43</f>
        <v>84.825480769230765</v>
      </c>
    </row>
    <row r="44" spans="1:6" x14ac:dyDescent="0.2">
      <c r="A44" s="55" t="s">
        <v>131</v>
      </c>
      <c r="B44" s="56" t="s">
        <v>132</v>
      </c>
      <c r="C44" s="84">
        <v>815</v>
      </c>
      <c r="D44" s="84">
        <v>815</v>
      </c>
      <c r="E44" s="84">
        <v>855.47</v>
      </c>
      <c r="F44" s="84"/>
    </row>
    <row r="45" spans="1:6" x14ac:dyDescent="0.2">
      <c r="A45" s="55" t="s">
        <v>133</v>
      </c>
      <c r="B45" s="56" t="s">
        <v>134</v>
      </c>
      <c r="C45" s="84">
        <v>265</v>
      </c>
      <c r="D45" s="84">
        <v>265</v>
      </c>
      <c r="E45" s="84">
        <v>265</v>
      </c>
      <c r="F45" s="84"/>
    </row>
    <row r="46" spans="1:6" x14ac:dyDescent="0.2">
      <c r="A46" s="55" t="s">
        <v>135</v>
      </c>
      <c r="B46" s="56" t="s">
        <v>130</v>
      </c>
      <c r="C46" s="84">
        <v>1000</v>
      </c>
      <c r="D46" s="84">
        <v>1000</v>
      </c>
      <c r="E46" s="84">
        <v>643.9</v>
      </c>
      <c r="F46" s="84"/>
    </row>
    <row r="47" spans="1:6" x14ac:dyDescent="0.2">
      <c r="A47" s="51" t="s">
        <v>136</v>
      </c>
      <c r="B47" s="52" t="s">
        <v>137</v>
      </c>
      <c r="C47" s="82">
        <f>C48+C50</f>
        <v>1829</v>
      </c>
      <c r="D47" s="82">
        <f>D48+D50</f>
        <v>1185.3899999999999</v>
      </c>
      <c r="E47" s="82">
        <f>E48+E50</f>
        <v>1184.1599999999999</v>
      </c>
      <c r="F47" s="81">
        <f>(E47*100)/D47</f>
        <v>99.896236681598467</v>
      </c>
    </row>
    <row r="48" spans="1:6" x14ac:dyDescent="0.2">
      <c r="A48" s="53" t="s">
        <v>138</v>
      </c>
      <c r="B48" s="54" t="s">
        <v>139</v>
      </c>
      <c r="C48" s="83">
        <f>C49</f>
        <v>909</v>
      </c>
      <c r="D48" s="83">
        <f>D49</f>
        <v>659</v>
      </c>
      <c r="E48" s="83">
        <f>E49</f>
        <v>620.54</v>
      </c>
      <c r="F48" s="83">
        <f>(E48*100)/D48</f>
        <v>94.1638846737481</v>
      </c>
    </row>
    <row r="49" spans="1:6" ht="25.5" x14ac:dyDescent="0.2">
      <c r="A49" s="55" t="s">
        <v>140</v>
      </c>
      <c r="B49" s="56" t="s">
        <v>141</v>
      </c>
      <c r="C49" s="84">
        <v>909</v>
      </c>
      <c r="D49" s="84">
        <v>659</v>
      </c>
      <c r="E49" s="84">
        <v>620.54</v>
      </c>
      <c r="F49" s="84"/>
    </row>
    <row r="50" spans="1:6" x14ac:dyDescent="0.2">
      <c r="A50" s="53" t="s">
        <v>142</v>
      </c>
      <c r="B50" s="54" t="s">
        <v>143</v>
      </c>
      <c r="C50" s="83">
        <f>C51</f>
        <v>920</v>
      </c>
      <c r="D50" s="83">
        <f>D51</f>
        <v>526.39</v>
      </c>
      <c r="E50" s="83">
        <f>E51</f>
        <v>563.62</v>
      </c>
      <c r="F50" s="83">
        <f>(E50*100)/D50</f>
        <v>107.07270274891241</v>
      </c>
    </row>
    <row r="51" spans="1:6" x14ac:dyDescent="0.2">
      <c r="A51" s="55" t="s">
        <v>144</v>
      </c>
      <c r="B51" s="56" t="s">
        <v>145</v>
      </c>
      <c r="C51" s="84">
        <v>920</v>
      </c>
      <c r="D51" s="84">
        <v>526.39</v>
      </c>
      <c r="E51" s="84">
        <v>563.62</v>
      </c>
      <c r="F51" s="84"/>
    </row>
    <row r="52" spans="1:6" x14ac:dyDescent="0.2">
      <c r="A52" s="49" t="s">
        <v>148</v>
      </c>
      <c r="B52" s="50" t="s">
        <v>149</v>
      </c>
      <c r="C52" s="80">
        <f>C53+C56</f>
        <v>4100</v>
      </c>
      <c r="D52" s="80">
        <f>D53+D56</f>
        <v>4329.82</v>
      </c>
      <c r="E52" s="80">
        <f>E53+E56</f>
        <v>4329.82</v>
      </c>
      <c r="F52" s="81">
        <f>(E52*100)/D52</f>
        <v>100</v>
      </c>
    </row>
    <row r="53" spans="1:6" x14ac:dyDescent="0.2">
      <c r="A53" s="51" t="s">
        <v>150</v>
      </c>
      <c r="B53" s="52" t="s">
        <v>151</v>
      </c>
      <c r="C53" s="82">
        <f t="shared" ref="C53:E54" si="0">C54</f>
        <v>4100</v>
      </c>
      <c r="D53" s="82">
        <f t="shared" si="0"/>
        <v>4329.82</v>
      </c>
      <c r="E53" s="82">
        <f t="shared" si="0"/>
        <v>4329.82</v>
      </c>
      <c r="F53" s="81">
        <f>(E53*100)/D53</f>
        <v>100</v>
      </c>
    </row>
    <row r="54" spans="1:6" x14ac:dyDescent="0.2">
      <c r="A54" s="53" t="s">
        <v>152</v>
      </c>
      <c r="B54" s="54" t="s">
        <v>153</v>
      </c>
      <c r="C54" s="83">
        <f t="shared" si="0"/>
        <v>4100</v>
      </c>
      <c r="D54" s="83">
        <f t="shared" si="0"/>
        <v>4329.82</v>
      </c>
      <c r="E54" s="83">
        <f t="shared" si="0"/>
        <v>4329.82</v>
      </c>
      <c r="F54" s="83">
        <f>(E54*100)/D54</f>
        <v>100</v>
      </c>
    </row>
    <row r="55" spans="1:6" x14ac:dyDescent="0.2">
      <c r="A55" s="55" t="s">
        <v>154</v>
      </c>
      <c r="B55" s="56" t="s">
        <v>155</v>
      </c>
      <c r="C55" s="84">
        <v>4100</v>
      </c>
      <c r="D55" s="84">
        <v>4329.82</v>
      </c>
      <c r="E55" s="84">
        <v>4329.82</v>
      </c>
      <c r="F55" s="84"/>
    </row>
    <row r="56" spans="1:6" x14ac:dyDescent="0.2">
      <c r="A56" s="51" t="s">
        <v>156</v>
      </c>
      <c r="B56" s="52" t="s">
        <v>157</v>
      </c>
      <c r="C56" s="82">
        <f t="shared" ref="C56:E57" si="1">C57</f>
        <v>0</v>
      </c>
      <c r="D56" s="82">
        <f t="shared" si="1"/>
        <v>0</v>
      </c>
      <c r="E56" s="82">
        <f t="shared" si="1"/>
        <v>0</v>
      </c>
      <c r="F56" s="81" t="e">
        <f>(E56*100)/D56</f>
        <v>#DIV/0!</v>
      </c>
    </row>
    <row r="57" spans="1:6" ht="25.5" x14ac:dyDescent="0.2">
      <c r="A57" s="53" t="s">
        <v>158</v>
      </c>
      <c r="B57" s="54" t="s">
        <v>159</v>
      </c>
      <c r="C57" s="83">
        <f t="shared" si="1"/>
        <v>0</v>
      </c>
      <c r="D57" s="83">
        <f t="shared" si="1"/>
        <v>0</v>
      </c>
      <c r="E57" s="83">
        <f t="shared" si="1"/>
        <v>0</v>
      </c>
      <c r="F57" s="83" t="e">
        <f>(E57*100)/D57</f>
        <v>#DIV/0!</v>
      </c>
    </row>
    <row r="58" spans="1:6" x14ac:dyDescent="0.2">
      <c r="A58" s="55" t="s">
        <v>160</v>
      </c>
      <c r="B58" s="56" t="s">
        <v>159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2">C60</f>
        <v>761429</v>
      </c>
      <c r="D59" s="80">
        <f t="shared" si="2"/>
        <v>832985.5199999999</v>
      </c>
      <c r="E59" s="80">
        <f t="shared" si="2"/>
        <v>832107.32</v>
      </c>
      <c r="F59" s="81">
        <f>(E59*100)/D59</f>
        <v>99.89457199688178</v>
      </c>
    </row>
    <row r="60" spans="1:6" x14ac:dyDescent="0.2">
      <c r="A60" s="51" t="s">
        <v>58</v>
      </c>
      <c r="B60" s="52" t="s">
        <v>59</v>
      </c>
      <c r="C60" s="82">
        <f t="shared" si="2"/>
        <v>761429</v>
      </c>
      <c r="D60" s="82">
        <f t="shared" si="2"/>
        <v>832985.5199999999</v>
      </c>
      <c r="E60" s="82">
        <f t="shared" si="2"/>
        <v>832107.32</v>
      </c>
      <c r="F60" s="81">
        <f>(E60*100)/D60</f>
        <v>99.89457199688178</v>
      </c>
    </row>
    <row r="61" spans="1:6" ht="25.5" x14ac:dyDescent="0.2">
      <c r="A61" s="53" t="s">
        <v>60</v>
      </c>
      <c r="B61" s="54" t="s">
        <v>61</v>
      </c>
      <c r="C61" s="83">
        <f>C62+C63</f>
        <v>761429</v>
      </c>
      <c r="D61" s="83">
        <f>D62+D63</f>
        <v>832985.5199999999</v>
      </c>
      <c r="E61" s="83">
        <f>E62+E63</f>
        <v>832107.32</v>
      </c>
      <c r="F61" s="83">
        <f>(E61*100)/D61</f>
        <v>99.89457199688178</v>
      </c>
    </row>
    <row r="62" spans="1:6" x14ac:dyDescent="0.2">
      <c r="A62" s="55" t="s">
        <v>62</v>
      </c>
      <c r="B62" s="56" t="s">
        <v>63</v>
      </c>
      <c r="C62" s="84">
        <v>757329</v>
      </c>
      <c r="D62" s="84">
        <v>828655.7</v>
      </c>
      <c r="E62" s="84">
        <v>827777.5</v>
      </c>
      <c r="F62" s="84"/>
    </row>
    <row r="63" spans="1:6" ht="25.5" x14ac:dyDescent="0.2">
      <c r="A63" s="55" t="s">
        <v>64</v>
      </c>
      <c r="B63" s="56" t="s">
        <v>65</v>
      </c>
      <c r="C63" s="84">
        <v>4100</v>
      </c>
      <c r="D63" s="84">
        <v>4329.82</v>
      </c>
      <c r="E63" s="84">
        <v>4329.82</v>
      </c>
      <c r="F63" s="84"/>
    </row>
    <row r="64" spans="1:6" x14ac:dyDescent="0.2">
      <c r="A64" s="48" t="s">
        <v>68</v>
      </c>
      <c r="B64" s="48" t="s">
        <v>178</v>
      </c>
      <c r="C64" s="78">
        <f t="shared" ref="C64:E67" si="3">C65</f>
        <v>265</v>
      </c>
      <c r="D64" s="78">
        <f t="shared" si="3"/>
        <v>65</v>
      </c>
      <c r="E64" s="78">
        <f t="shared" si="3"/>
        <v>48.15</v>
      </c>
      <c r="F64" s="79">
        <f>(E64*100)/D64</f>
        <v>74.07692307692308</v>
      </c>
    </row>
    <row r="65" spans="1:6" x14ac:dyDescent="0.2">
      <c r="A65" s="49" t="s">
        <v>66</v>
      </c>
      <c r="B65" s="50" t="s">
        <v>67</v>
      </c>
      <c r="C65" s="80">
        <f t="shared" si="3"/>
        <v>265</v>
      </c>
      <c r="D65" s="80">
        <f t="shared" si="3"/>
        <v>65</v>
      </c>
      <c r="E65" s="80">
        <f t="shared" si="3"/>
        <v>48.15</v>
      </c>
      <c r="F65" s="81">
        <f>(E65*100)/D65</f>
        <v>74.07692307692308</v>
      </c>
    </row>
    <row r="66" spans="1:6" x14ac:dyDescent="0.2">
      <c r="A66" s="51" t="s">
        <v>85</v>
      </c>
      <c r="B66" s="52" t="s">
        <v>86</v>
      </c>
      <c r="C66" s="82">
        <f t="shared" si="3"/>
        <v>265</v>
      </c>
      <c r="D66" s="82">
        <f t="shared" si="3"/>
        <v>65</v>
      </c>
      <c r="E66" s="82">
        <f t="shared" si="3"/>
        <v>48.15</v>
      </c>
      <c r="F66" s="81">
        <f>(E66*100)/D66</f>
        <v>74.07692307692308</v>
      </c>
    </row>
    <row r="67" spans="1:6" x14ac:dyDescent="0.2">
      <c r="A67" s="53" t="s">
        <v>97</v>
      </c>
      <c r="B67" s="54" t="s">
        <v>98</v>
      </c>
      <c r="C67" s="83">
        <f t="shared" si="3"/>
        <v>265</v>
      </c>
      <c r="D67" s="83">
        <f t="shared" si="3"/>
        <v>65</v>
      </c>
      <c r="E67" s="83">
        <f t="shared" si="3"/>
        <v>48.15</v>
      </c>
      <c r="F67" s="83">
        <f>(E67*100)/D67</f>
        <v>74.07692307692308</v>
      </c>
    </row>
    <row r="68" spans="1:6" x14ac:dyDescent="0.2">
      <c r="A68" s="55" t="s">
        <v>99</v>
      </c>
      <c r="B68" s="56" t="s">
        <v>100</v>
      </c>
      <c r="C68" s="84">
        <v>265</v>
      </c>
      <c r="D68" s="84">
        <v>65</v>
      </c>
      <c r="E68" s="84">
        <v>48.15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4">C70</f>
        <v>265</v>
      </c>
      <c r="D69" s="80">
        <f t="shared" si="4"/>
        <v>65</v>
      </c>
      <c r="E69" s="80">
        <f t="shared" si="4"/>
        <v>36.28</v>
      </c>
      <c r="F69" s="81">
        <f>(E69*100)/D69</f>
        <v>55.815384615384616</v>
      </c>
    </row>
    <row r="70" spans="1:6" x14ac:dyDescent="0.2">
      <c r="A70" s="51" t="s">
        <v>52</v>
      </c>
      <c r="B70" s="52" t="s">
        <v>53</v>
      </c>
      <c r="C70" s="82">
        <f t="shared" si="4"/>
        <v>265</v>
      </c>
      <c r="D70" s="82">
        <f t="shared" si="4"/>
        <v>65</v>
      </c>
      <c r="E70" s="82">
        <f t="shared" si="4"/>
        <v>36.28</v>
      </c>
      <c r="F70" s="81">
        <f>(E70*100)/D70</f>
        <v>55.815384615384616</v>
      </c>
    </row>
    <row r="71" spans="1:6" x14ac:dyDescent="0.2">
      <c r="A71" s="53" t="s">
        <v>54</v>
      </c>
      <c r="B71" s="54" t="s">
        <v>55</v>
      </c>
      <c r="C71" s="83">
        <f t="shared" si="4"/>
        <v>265</v>
      </c>
      <c r="D71" s="83">
        <f t="shared" si="4"/>
        <v>65</v>
      </c>
      <c r="E71" s="83">
        <f t="shared" si="4"/>
        <v>36.28</v>
      </c>
      <c r="F71" s="83">
        <f>(E71*100)/D71</f>
        <v>55.815384615384616</v>
      </c>
    </row>
    <row r="72" spans="1:6" x14ac:dyDescent="0.2">
      <c r="A72" s="55" t="s">
        <v>56</v>
      </c>
      <c r="B72" s="56" t="s">
        <v>57</v>
      </c>
      <c r="C72" s="84">
        <v>265</v>
      </c>
      <c r="D72" s="84">
        <v>65</v>
      </c>
      <c r="E72" s="84">
        <v>36.28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Anamarija Borčić</cp:lastModifiedBy>
  <cp:lastPrinted>2023-07-24T12:33:14Z</cp:lastPrinted>
  <dcterms:created xsi:type="dcterms:W3CDTF">2022-08-12T12:51:27Z</dcterms:created>
  <dcterms:modified xsi:type="dcterms:W3CDTF">2025-03-26T11:30:14Z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