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kresic\Documents\ZDENKA\IZVRŠENJE PRORAČUNA\"/>
    </mc:Choice>
  </mc:AlternateContent>
  <xr:revisionPtr revIDLastSave="0" documentId="13_ncr:1_{310BF645-1229-4022-ABCC-A473B1787349}" xr6:coauthVersionLast="47" xr6:coauthVersionMax="47" xr10:uidLastSave="{00000000-0000-0000-0000-000000000000}"/>
  <bookViews>
    <workbookView xWindow="-120" yWindow="-120" windowWidth="29040" windowHeight="15840" tabRatio="825" firstSheet="2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rashoda'!$A$1:$L$65</definedName>
    <definedName name="_xlnm.Print_Area" localSheetId="6">'Posebni dio'!$A$1:$F$67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49" i="15"/>
  <c r="E49" i="15"/>
  <c r="D49" i="15"/>
  <c r="C49" i="15"/>
  <c r="F48" i="15"/>
  <c r="E48" i="15"/>
  <c r="D48" i="15"/>
  <c r="C48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4" i="3"/>
  <c r="K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<sst xmlns="http://schemas.openxmlformats.org/spreadsheetml/2006/main" count="342" uniqueCount="164">
  <si>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</si>
  <si>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</si>
  <si>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</si>
  <si>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</si>
  <si>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</si>
  <si>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</si>
  <si>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</si>
  <si>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</si>
  <si>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</si>
  <si>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</si>
  <si>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</si>
  <si>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</si>
  <si>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</si>
  <si>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</si>
  <si>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</si>
  <si>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</si>
  <si>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</si>
  <si>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</si>
  <si>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</si>
  <si>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</si>
  <si>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</si>
  <si>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</si>
  <si>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</si>
  <si>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</si>
  <si>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</si>
  <si>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</si>
  <si>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</si>
  <si>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</si>
  <si>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</si>
  <si>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</si>
  <si>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</si>
  <si>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</si>
  <si>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</si>
  <si>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</si>
  <si>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</si>
  <si>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</si>
  <si>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</si>
  <si>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</si>
  <si>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</si>
  <si>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</si>
  <si>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</si>
  <si>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</si>
  <si>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</si>
  <si>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</si>
  <si>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</si>
  <si>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</si>
  <si>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</si>
  <si>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</si>
  <si>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</si>
  <si>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</si>
  <si>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</si>
  <si>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</si>
  <si>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</si>
  <si>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</si>
  <si>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</si>
  <si>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</si>
  <si>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</si>
  <si>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</si>
  <si>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</si>
  <si>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</si>
  <si>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</si>
  <si>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</si>
  <si>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</si>
  <si>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</si>
  <si>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</si>
  <si>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</si>
  <si>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</si>
  <si>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</si>
  <si>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</si>
  <si>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</si>
  <si>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</si>
  <si>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</si>
  <si>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</si>
  <si>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</si>
  <si>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</si>
  <si>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</si>
  <si>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</si>
  <si>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</si>
  <si>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</si>
  <si>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</si>
  <si>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</si>
  <si>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</si>
  <si>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</si>
  <si>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</si>
  <si>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</si>
  <si>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</si>
  <si>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</si>
  <si>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</si>
  <si>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</si>
  <si>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</si>
  <si>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</si>
  <si>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</si>
  <si>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</si>
  <si>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</si>
  <si>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</si>
  <si>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</si>
  <si>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</si>
  <si>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</si>
  <si>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</si>
  <si>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</si>
  <si>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</si>
  <si>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</si>
  <si>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</si>
  <si>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</si>
  <si>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</si>
  <si>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</si>
  <si>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</si>
  <si>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</si>
  <si>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</si>
  <si>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</si>
  <si>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</si>
  <si>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</si>
  <si>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</si>
  <si>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</si>
  <si>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</si>
  <si>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</si>
  <si>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</si>
  <si>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</si>
  <si>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</si>
  <si>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</si>
  <si>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</si>
  <si>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</si>
  <si>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</si>
  <si>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</si>
  <si>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</si>
  <si>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</si>
  <si>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</si>
  <si>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</si>
  <si>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</si>
  <si>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</si>
  <si>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</si>
  <si>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</si>
  <si>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</si>
  <si>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</si>
  <si>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</si>
  <si>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</si>
  <si>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</si>
  <si>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</si>
  <si>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</si>
  <si>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</si>
  <si>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</si>
  <si>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</si>
  <si>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</si>
  <si>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</si>
  <si>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</si>
  <si>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</si>
  <si>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</si>
  <si>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</si>
  <si>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</si>
  <si>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</si>
  <si>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</si>
  <si>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</si>
  <si>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</t>
  </si>
  <si>
    <t>85 OPĆINSKA DRŽAVNA ODVJETNIŠTVA</t>
  </si>
  <si>
    <t>4809 POŽEGA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</si>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</sst>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540005.62</v>
      </c>
      <c r="H10" s="86">
        <v>692921</v>
      </c>
      <c r="I10" s="86">
        <v>754058.57</v>
      </c>
      <c r="J10" s="86">
        <v>753889.12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540005.62</v>
      </c>
      <c r="H12" s="87">
        <f t="shared" ref="H12:J12" si="0">H10+H11</f>
        <v>692921</v>
      </c>
      <c r="I12" s="87">
        <f t="shared" si="0"/>
        <v>754058.57</v>
      </c>
      <c r="J12" s="87">
        <f t="shared" si="0"/>
        <v>753889.12</v>
      </c>
      <c r="K12" s="88">
        <f>J12/G12*100</f>
        <v>139.607643342675</v>
      </c>
      <c r="L12" s="88">
        <f>J12/I12*100</f>
        <v>99.977528270781406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540005.62</v>
      </c>
      <c r="H13" s="86">
        <v>692921</v>
      </c>
      <c r="I13" s="86">
        <v>754058.57</v>
      </c>
      <c r="J13" s="86">
        <v>753893.73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540005.62</v>
      </c>
      <c r="H15" s="87">
        <f t="shared" ref="H15:J15" si="1">H13+H14</f>
        <v>692921</v>
      </c>
      <c r="I15" s="87">
        <f t="shared" si="1"/>
        <v>754058.57</v>
      </c>
      <c r="J15" s="87">
        <f t="shared" si="1"/>
        <v>753893.73</v>
      </c>
      <c r="K15" s="88">
        <f>J15/G15*100</f>
        <v>139.608497037494</v>
      </c>
      <c r="L15" s="88">
        <f>J15/I15*100</f>
        <v>99.978139629127199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-4.6099999999860302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12.44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-12.44</v>
      </c>
      <c r="H25" s="86">
        <v>0</v>
      </c>
      <c r="I25" s="86">
        <v>0</v>
      </c>
      <c r="J25" s="86">
        <v>-7.83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-12.44</v>
      </c>
      <c r="H26" s="94">
        <f t="shared" ref="H26:J26" si="4">H24+H25</f>
        <v>0</v>
      </c>
      <c r="I26" s="94">
        <f t="shared" si="4"/>
        <v>0</v>
      </c>
      <c r="J26" s="94">
        <f t="shared" si="4"/>
        <v>4.6099999999999994</v>
      </c>
      <c r="K26" s="93">
        <f>J26/G26*100</f>
        <v>-37.057877813504817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-12.44</v>
      </c>
      <c r="H27" s="94">
        <f t="shared" ref="H27:J27" si="5">H16+H26</f>
        <v>0</v>
      </c>
      <c r="I27" s="94">
        <f t="shared" si="5"/>
        <v>0</v>
      </c>
      <c r="J27" s="94">
        <f t="shared" si="5"/>
        <v>1.396927018504357E-11</v>
      </c>
      <c r="K27" s="93">
        <f>J27/G27*100</f>
        <v>-1.1229316869006086E-10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5"/>
  <sheetViews>
    <sheetView tabSelected="1" zoomScale="90" zoomScaleNormal="90" workbookViewId="0">
      <selection sqref="A1:L6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540005.62000000011</v>
      </c>
      <c r="H10" s="65">
        <f>H11</f>
        <v>692921</v>
      </c>
      <c r="I10" s="65">
        <f>I11</f>
        <v>754058.57</v>
      </c>
      <c r="J10" s="65">
        <f>J11</f>
        <v>753889.12</v>
      </c>
      <c r="K10" s="69">
        <f t="shared" ref="K10:K18" si="0">(J10*100)/G10</f>
        <v>139.60764334267481</v>
      </c>
      <c r="L10" s="69">
        <f t="shared" ref="L10:L18" si="1">(J10*100)/I10</f>
        <v>99.97752827078142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540005.62000000011</v>
      </c>
      <c r="H11" s="65">
        <f>H12+H15</f>
        <v>692921</v>
      </c>
      <c r="I11" s="65">
        <f>I12+I15</f>
        <v>754058.57</v>
      </c>
      <c r="J11" s="65">
        <f>J12+J15</f>
        <v>753889.12</v>
      </c>
      <c r="K11" s="65">
        <f t="shared" si="0"/>
        <v>139.60764334267481</v>
      </c>
      <c r="L11" s="65">
        <f t="shared" si="1"/>
        <v>99.97752827078142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218.31</v>
      </c>
      <c r="H12" s="65">
        <f t="shared" si="2"/>
        <v>265</v>
      </c>
      <c r="I12" s="65">
        <f t="shared" si="2"/>
        <v>265</v>
      </c>
      <c r="J12" s="65">
        <f t="shared" si="2"/>
        <v>203.51</v>
      </c>
      <c r="K12" s="65">
        <f t="shared" si="0"/>
        <v>93.220649535064808</v>
      </c>
      <c r="L12" s="65">
        <f t="shared" si="1"/>
        <v>76.796226415094338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218.31</v>
      </c>
      <c r="H13" s="65">
        <f t="shared" si="2"/>
        <v>265</v>
      </c>
      <c r="I13" s="65">
        <f t="shared" si="2"/>
        <v>265</v>
      </c>
      <c r="J13" s="65">
        <f t="shared" si="2"/>
        <v>203.51</v>
      </c>
      <c r="K13" s="65">
        <f t="shared" si="0"/>
        <v>93.220649535064808</v>
      </c>
      <c r="L13" s="65">
        <f t="shared" si="1"/>
        <v>76.796226415094338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218.31</v>
      </c>
      <c r="H14" s="66">
        <v>265</v>
      </c>
      <c r="I14" s="66">
        <v>265</v>
      </c>
      <c r="J14" s="66">
        <v>203.51</v>
      </c>
      <c r="K14" s="66">
        <f t="shared" si="0"/>
        <v>93.220649535064808</v>
      </c>
      <c r="L14" s="66">
        <f t="shared" si="1"/>
        <v>76.796226415094338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539787.31000000006</v>
      </c>
      <c r="H15" s="65">
        <f>H16</f>
        <v>692656</v>
      </c>
      <c r="I15" s="65">
        <f>I16</f>
        <v>753793.57</v>
      </c>
      <c r="J15" s="65">
        <f>J16</f>
        <v>753685.61</v>
      </c>
      <c r="K15" s="65">
        <f t="shared" si="0"/>
        <v>139.62640396270152</v>
      </c>
      <c r="L15" s="65">
        <f t="shared" si="1"/>
        <v>99.985677776476663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539787.31000000006</v>
      </c>
      <c r="H16" s="65">
        <f>H17+H18</f>
        <v>692656</v>
      </c>
      <c r="I16" s="65">
        <f>I17+I18</f>
        <v>753793.57</v>
      </c>
      <c r="J16" s="65">
        <f>J17+J18</f>
        <v>753685.61</v>
      </c>
      <c r="K16" s="65">
        <f t="shared" si="0"/>
        <v>139.62640396270152</v>
      </c>
      <c r="L16" s="65">
        <f t="shared" si="1"/>
        <v>99.985677776476663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539787.31000000006</v>
      </c>
      <c r="H17" s="66">
        <v>692656</v>
      </c>
      <c r="I17" s="66">
        <v>753793.57</v>
      </c>
      <c r="J17" s="66">
        <v>753685.61</v>
      </c>
      <c r="K17" s="66">
        <f t="shared" si="0"/>
        <v>139.62640396270152</v>
      </c>
      <c r="L17" s="66">
        <f t="shared" si="1"/>
        <v>99.985677776476663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</f>
        <v>540005.62000000011</v>
      </c>
      <c r="H23" s="65">
        <f>H24</f>
        <v>692921</v>
      </c>
      <c r="I23" s="65">
        <f>I24</f>
        <v>754058.57</v>
      </c>
      <c r="J23" s="65">
        <f>J24</f>
        <v>753893.73</v>
      </c>
      <c r="K23" s="70">
        <f t="shared" ref="K23:K64" si="3">(J23*100)/G23</f>
        <v>139.60849703749378</v>
      </c>
      <c r="L23" s="70">
        <f t="shared" ref="L23:L64" si="4">(J23*100)/I23</f>
        <v>99.978139629127227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G25+G34+G61</f>
        <v>540005.62000000011</v>
      </c>
      <c r="H24" s="65">
        <f>H25+H34+H61</f>
        <v>692921</v>
      </c>
      <c r="I24" s="65">
        <f>I25+I34+I61</f>
        <v>754058.57</v>
      </c>
      <c r="J24" s="65">
        <f>J25+J34+J61</f>
        <v>753893.73</v>
      </c>
      <c r="K24" s="65">
        <f t="shared" si="3"/>
        <v>139.60849703749378</v>
      </c>
      <c r="L24" s="65">
        <f t="shared" si="4"/>
        <v>99.978139629127227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488861.45000000007</v>
      </c>
      <c r="H25" s="65">
        <f>H26+H29+H31</f>
        <v>609970</v>
      </c>
      <c r="I25" s="65">
        <f>I26+I29+I31</f>
        <v>679870</v>
      </c>
      <c r="J25" s="65">
        <f>J26+J29+J31</f>
        <v>679790.35</v>
      </c>
      <c r="K25" s="65">
        <f t="shared" si="3"/>
        <v>139.05583064485856</v>
      </c>
      <c r="L25" s="65">
        <f t="shared" si="4"/>
        <v>99.988284524982717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409637.09</v>
      </c>
      <c r="H26" s="65">
        <f>H27+H28</f>
        <v>511240</v>
      </c>
      <c r="I26" s="65">
        <f>I27+I28</f>
        <v>556840</v>
      </c>
      <c r="J26" s="65">
        <f>J27+J28</f>
        <v>556835.5</v>
      </c>
      <c r="K26" s="65">
        <f t="shared" si="3"/>
        <v>135.93385794240459</v>
      </c>
      <c r="L26" s="65">
        <f t="shared" si="4"/>
        <v>99.99919186840026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404050.13</v>
      </c>
      <c r="H27" s="66">
        <v>505740</v>
      </c>
      <c r="I27" s="66">
        <v>549340</v>
      </c>
      <c r="J27" s="66">
        <v>547155.69999999995</v>
      </c>
      <c r="K27" s="66">
        <f t="shared" si="3"/>
        <v>135.41777600715039</v>
      </c>
      <c r="L27" s="66">
        <f t="shared" si="4"/>
        <v>99.60237739833255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5586.96</v>
      </c>
      <c r="H28" s="66">
        <v>5500</v>
      </c>
      <c r="I28" s="66">
        <v>7500</v>
      </c>
      <c r="J28" s="66">
        <v>9679.7999999999993</v>
      </c>
      <c r="K28" s="66">
        <f t="shared" si="3"/>
        <v>173.25701275827998</v>
      </c>
      <c r="L28" s="66">
        <f t="shared" si="4"/>
        <v>129.06399999999999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11634.21</v>
      </c>
      <c r="H29" s="65">
        <f>H30</f>
        <v>14400</v>
      </c>
      <c r="I29" s="65">
        <f>I30</f>
        <v>13200</v>
      </c>
      <c r="J29" s="65">
        <f>J30</f>
        <v>13169.7</v>
      </c>
      <c r="K29" s="65">
        <f t="shared" si="3"/>
        <v>113.19805985967247</v>
      </c>
      <c r="L29" s="65">
        <f t="shared" si="4"/>
        <v>99.770454545454541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11634.21</v>
      </c>
      <c r="H30" s="66">
        <v>14400</v>
      </c>
      <c r="I30" s="66">
        <v>13200</v>
      </c>
      <c r="J30" s="66">
        <v>13169.7</v>
      </c>
      <c r="K30" s="66">
        <f t="shared" si="3"/>
        <v>113.19805985967247</v>
      </c>
      <c r="L30" s="66">
        <f t="shared" si="4"/>
        <v>99.770454545454541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67590.149999999994</v>
      </c>
      <c r="H31" s="65">
        <f>H32+H33</f>
        <v>84330</v>
      </c>
      <c r="I31" s="65">
        <f>I32+I33</f>
        <v>109830</v>
      </c>
      <c r="J31" s="65">
        <f>J32+J33</f>
        <v>109785.15000000001</v>
      </c>
      <c r="K31" s="65">
        <f t="shared" si="3"/>
        <v>162.42773540227387</v>
      </c>
      <c r="L31" s="65">
        <f t="shared" si="4"/>
        <v>99.959164162797052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14002</v>
      </c>
      <c r="I32" s="66">
        <v>18002</v>
      </c>
      <c r="J32" s="66">
        <v>17972.580000000002</v>
      </c>
      <c r="K32" s="66" t="e">
        <f t="shared" si="3"/>
        <v>#DIV/0!</v>
      </c>
      <c r="L32" s="66">
        <f t="shared" si="4"/>
        <v>99.836573714031772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67590.149999999994</v>
      </c>
      <c r="H33" s="66">
        <v>70328</v>
      </c>
      <c r="I33" s="66">
        <v>91828</v>
      </c>
      <c r="J33" s="66">
        <v>91812.57</v>
      </c>
      <c r="K33" s="66">
        <f t="shared" si="3"/>
        <v>135.83720408964916</v>
      </c>
      <c r="L33" s="66">
        <f t="shared" si="4"/>
        <v>99.983196846277821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G35+G39+G44+G54+G56</f>
        <v>50904.17</v>
      </c>
      <c r="H34" s="65">
        <f>H35+H39+H44+H54+H56</f>
        <v>74738</v>
      </c>
      <c r="I34" s="65">
        <f>I35+I39+I44+I54+I56</f>
        <v>63465.57</v>
      </c>
      <c r="J34" s="65">
        <f>J35+J39+J44+J54+J56</f>
        <v>63408.69</v>
      </c>
      <c r="K34" s="65">
        <f t="shared" si="3"/>
        <v>124.56482445347798</v>
      </c>
      <c r="L34" s="65">
        <f t="shared" si="4"/>
        <v>99.910376602620914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12106.82</v>
      </c>
      <c r="H35" s="65">
        <f>H36+H37+H38</f>
        <v>14151</v>
      </c>
      <c r="I35" s="65">
        <f>I36+I37+I38</f>
        <v>16151</v>
      </c>
      <c r="J35" s="65">
        <f>J36+J37+J38</f>
        <v>14332.19</v>
      </c>
      <c r="K35" s="65">
        <f t="shared" si="3"/>
        <v>118.3811273315371</v>
      </c>
      <c r="L35" s="65">
        <f t="shared" si="4"/>
        <v>88.738715868986446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3200</v>
      </c>
      <c r="H36" s="66">
        <v>3500</v>
      </c>
      <c r="I36" s="66">
        <v>3500</v>
      </c>
      <c r="J36" s="66">
        <v>3571</v>
      </c>
      <c r="K36" s="66">
        <f t="shared" si="3"/>
        <v>111.59375</v>
      </c>
      <c r="L36" s="66">
        <f t="shared" si="4"/>
        <v>102.02857142857142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8906.82</v>
      </c>
      <c r="H37" s="66">
        <v>10485</v>
      </c>
      <c r="I37" s="66">
        <v>12485</v>
      </c>
      <c r="J37" s="66">
        <v>10761.19</v>
      </c>
      <c r="K37" s="66">
        <f t="shared" si="3"/>
        <v>120.81966403272997</v>
      </c>
      <c r="L37" s="66">
        <f t="shared" si="4"/>
        <v>86.192951541850221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166</v>
      </c>
      <c r="I38" s="66">
        <v>166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</f>
        <v>8596.27</v>
      </c>
      <c r="H39" s="65">
        <f>H40+H41+H42+H43</f>
        <v>10551</v>
      </c>
      <c r="I39" s="65">
        <f>I40+I41+I42+I43</f>
        <v>10551</v>
      </c>
      <c r="J39" s="65">
        <f>J40+J41+J42+J43</f>
        <v>8525.09</v>
      </c>
      <c r="K39" s="65">
        <f t="shared" si="3"/>
        <v>99.171966445912005</v>
      </c>
      <c r="L39" s="65">
        <f t="shared" si="4"/>
        <v>80.798881622595019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5517.74</v>
      </c>
      <c r="H40" s="66">
        <v>5574</v>
      </c>
      <c r="I40" s="66">
        <v>5574</v>
      </c>
      <c r="J40" s="66">
        <v>6215.15</v>
      </c>
      <c r="K40" s="66">
        <f t="shared" si="3"/>
        <v>112.6394139629631</v>
      </c>
      <c r="L40" s="66">
        <f t="shared" si="4"/>
        <v>111.50251166128453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2313.13</v>
      </c>
      <c r="H41" s="66">
        <v>4645</v>
      </c>
      <c r="I41" s="66">
        <v>4645</v>
      </c>
      <c r="J41" s="66">
        <v>2153.94</v>
      </c>
      <c r="K41" s="66">
        <f t="shared" si="3"/>
        <v>93.117982992741432</v>
      </c>
      <c r="L41" s="66">
        <f t="shared" si="4"/>
        <v>46.371151776103339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735.4</v>
      </c>
      <c r="H42" s="66">
        <v>332</v>
      </c>
      <c r="I42" s="66">
        <v>332</v>
      </c>
      <c r="J42" s="66">
        <v>156</v>
      </c>
      <c r="K42" s="66">
        <f t="shared" si="3"/>
        <v>21.212945335871634</v>
      </c>
      <c r="L42" s="66">
        <f t="shared" si="4"/>
        <v>46.987951807228917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30</v>
      </c>
      <c r="H43" s="66">
        <v>0</v>
      </c>
      <c r="I43" s="66">
        <v>0</v>
      </c>
      <c r="J43" s="66">
        <v>0</v>
      </c>
      <c r="K43" s="66">
        <f t="shared" si="3"/>
        <v>0</v>
      </c>
      <c r="L43" s="66" t="e">
        <f t="shared" si="4"/>
        <v>#DIV/0!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29707.489999999998</v>
      </c>
      <c r="H44" s="65">
        <f>H45+H46+H47+H48+H49+H50+H51+H52+H53</f>
        <v>49167</v>
      </c>
      <c r="I44" s="65">
        <f>I45+I46+I47+I48+I49+I50+I51+I52+I53</f>
        <v>35894.57</v>
      </c>
      <c r="J44" s="65">
        <f>J45+J46+J47+J48+J49+J50+J51+J52+J53</f>
        <v>40133.560000000005</v>
      </c>
      <c r="K44" s="65">
        <f t="shared" si="3"/>
        <v>135.09576204519468</v>
      </c>
      <c r="L44" s="65">
        <f t="shared" si="4"/>
        <v>111.80955782448432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5813.93</v>
      </c>
      <c r="H45" s="66">
        <v>6902</v>
      </c>
      <c r="I45" s="66">
        <v>6902</v>
      </c>
      <c r="J45" s="66">
        <v>6641.74</v>
      </c>
      <c r="K45" s="66">
        <f t="shared" si="3"/>
        <v>114.23838952309367</v>
      </c>
      <c r="L45" s="66">
        <f t="shared" si="4"/>
        <v>96.22920892494929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646.52</v>
      </c>
      <c r="H46" s="66">
        <v>12000</v>
      </c>
      <c r="I46" s="66">
        <v>12000</v>
      </c>
      <c r="J46" s="66">
        <v>620.12</v>
      </c>
      <c r="K46" s="66">
        <f t="shared" si="3"/>
        <v>95.916599641155727</v>
      </c>
      <c r="L46" s="66">
        <f t="shared" si="4"/>
        <v>5.1676666666666664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787.98</v>
      </c>
      <c r="H47" s="66">
        <v>796</v>
      </c>
      <c r="I47" s="66">
        <v>796</v>
      </c>
      <c r="J47" s="66">
        <v>0</v>
      </c>
      <c r="K47" s="66">
        <f t="shared" si="3"/>
        <v>0</v>
      </c>
      <c r="L47" s="66">
        <f t="shared" si="4"/>
        <v>0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972.63</v>
      </c>
      <c r="H48" s="66">
        <v>1200</v>
      </c>
      <c r="I48" s="66">
        <v>1200</v>
      </c>
      <c r="J48" s="66">
        <v>960.59</v>
      </c>
      <c r="K48" s="66">
        <f t="shared" si="3"/>
        <v>98.762119202574468</v>
      </c>
      <c r="L48" s="66">
        <f t="shared" si="4"/>
        <v>80.049166666666665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1676.28</v>
      </c>
      <c r="H49" s="66">
        <v>1650</v>
      </c>
      <c r="I49" s="66">
        <v>1650</v>
      </c>
      <c r="J49" s="66">
        <v>1740.7</v>
      </c>
      <c r="K49" s="66">
        <f t="shared" si="3"/>
        <v>103.84303338344429</v>
      </c>
      <c r="L49" s="66">
        <f t="shared" si="4"/>
        <v>105.4969696969697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41.14</v>
      </c>
      <c r="H50" s="66">
        <v>1327</v>
      </c>
      <c r="I50" s="66">
        <v>1327</v>
      </c>
      <c r="J50" s="66">
        <v>44.38</v>
      </c>
      <c r="K50" s="66">
        <f t="shared" si="3"/>
        <v>107.87554691298007</v>
      </c>
      <c r="L50" s="66">
        <f t="shared" si="4"/>
        <v>3.3443858327053504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19481.25</v>
      </c>
      <c r="H51" s="66">
        <v>25000</v>
      </c>
      <c r="I51" s="66">
        <v>11727.57</v>
      </c>
      <c r="J51" s="66">
        <v>29831.99</v>
      </c>
      <c r="K51" s="66">
        <f t="shared" si="3"/>
        <v>153.13180622393327</v>
      </c>
      <c r="L51" s="66">
        <f t="shared" si="4"/>
        <v>254.37486197055316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37.76</v>
      </c>
      <c r="H52" s="66">
        <v>27</v>
      </c>
      <c r="I52" s="66">
        <v>27</v>
      </c>
      <c r="J52" s="66">
        <v>82.96</v>
      </c>
      <c r="K52" s="66">
        <f t="shared" si="3"/>
        <v>219.70338983050848</v>
      </c>
      <c r="L52" s="66">
        <f t="shared" si="4"/>
        <v>307.25925925925924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250</v>
      </c>
      <c r="H53" s="66">
        <v>265</v>
      </c>
      <c r="I53" s="66">
        <v>265</v>
      </c>
      <c r="J53" s="66">
        <v>211.08</v>
      </c>
      <c r="K53" s="66">
        <f t="shared" si="3"/>
        <v>84.432000000000002</v>
      </c>
      <c r="L53" s="66">
        <f t="shared" si="4"/>
        <v>79.652830188679246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7</v>
      </c>
      <c r="H54" s="65">
        <f>H55</f>
        <v>133</v>
      </c>
      <c r="I54" s="65">
        <f>I55</f>
        <v>133</v>
      </c>
      <c r="J54" s="65">
        <f>J55</f>
        <v>31.77</v>
      </c>
      <c r="K54" s="65">
        <f t="shared" si="3"/>
        <v>453.85714285714283</v>
      </c>
      <c r="L54" s="65">
        <f t="shared" si="4"/>
        <v>23.887218045112782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</v>
      </c>
      <c r="H55" s="66">
        <v>133</v>
      </c>
      <c r="I55" s="66">
        <v>133</v>
      </c>
      <c r="J55" s="66">
        <v>31.77</v>
      </c>
      <c r="K55" s="66">
        <f t="shared" si="3"/>
        <v>453.85714285714283</v>
      </c>
      <c r="L55" s="66">
        <f t="shared" si="4"/>
        <v>23.887218045112782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</f>
        <v>486.59</v>
      </c>
      <c r="H56" s="65">
        <f>H57+H58+H59+H60</f>
        <v>736</v>
      </c>
      <c r="I56" s="65">
        <f>I57+I58+I59+I60</f>
        <v>736</v>
      </c>
      <c r="J56" s="65">
        <f>J57+J58+J59+J60</f>
        <v>386.08</v>
      </c>
      <c r="K56" s="65">
        <f t="shared" si="3"/>
        <v>79.344006247559548</v>
      </c>
      <c r="L56" s="65">
        <f t="shared" si="4"/>
        <v>52.456521739130437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90</v>
      </c>
      <c r="H57" s="66">
        <v>106</v>
      </c>
      <c r="I57" s="66">
        <v>106</v>
      </c>
      <c r="J57" s="66">
        <v>90.07</v>
      </c>
      <c r="K57" s="66">
        <f t="shared" si="3"/>
        <v>100.07777777777778</v>
      </c>
      <c r="L57" s="66">
        <f t="shared" si="4"/>
        <v>84.971698113207552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100</v>
      </c>
      <c r="I58" s="66">
        <v>100</v>
      </c>
      <c r="J58" s="66">
        <v>0</v>
      </c>
      <c r="K58" s="66" t="e">
        <f t="shared" si="3"/>
        <v>#DIV/0!</v>
      </c>
      <c r="L58" s="66">
        <f t="shared" si="4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265</v>
      </c>
      <c r="I59" s="66">
        <v>265</v>
      </c>
      <c r="J59" s="66">
        <v>0</v>
      </c>
      <c r="K59" s="66" t="e">
        <f t="shared" si="3"/>
        <v>#DIV/0!</v>
      </c>
      <c r="L59" s="66">
        <f t="shared" si="4"/>
        <v>0</v>
      </c>
    </row>
    <row r="60" spans="2:12" x14ac:dyDescent="0.25">
      <c r="B60" s="66"/>
      <c r="C60" s="66"/>
      <c r="D60" s="66"/>
      <c r="E60" s="66" t="s">
        <v>137</v>
      </c>
      <c r="F60" s="66" t="s">
        <v>130</v>
      </c>
      <c r="G60" s="66">
        <v>396.59</v>
      </c>
      <c r="H60" s="66">
        <v>265</v>
      </c>
      <c r="I60" s="66">
        <v>265</v>
      </c>
      <c r="J60" s="66">
        <v>296.01</v>
      </c>
      <c r="K60" s="66">
        <f t="shared" si="3"/>
        <v>74.638795733629195</v>
      </c>
      <c r="L60" s="66">
        <f t="shared" si="4"/>
        <v>111.70188679245283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</f>
        <v>240</v>
      </c>
      <c r="H61" s="65">
        <f>H62</f>
        <v>8213</v>
      </c>
      <c r="I61" s="65">
        <f>I62</f>
        <v>10723</v>
      </c>
      <c r="J61" s="65">
        <f>J62</f>
        <v>10694.69</v>
      </c>
      <c r="K61" s="65">
        <f t="shared" si="3"/>
        <v>4456.1208333333334</v>
      </c>
      <c r="L61" s="65">
        <f t="shared" si="4"/>
        <v>99.735988063042058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G63+G64</f>
        <v>240</v>
      </c>
      <c r="H62" s="65">
        <f>H63+H64</f>
        <v>8213</v>
      </c>
      <c r="I62" s="65">
        <f>I63+I64</f>
        <v>10723</v>
      </c>
      <c r="J62" s="65">
        <f>J63+J64</f>
        <v>10694.69</v>
      </c>
      <c r="K62" s="65">
        <f t="shared" si="3"/>
        <v>4456.1208333333334</v>
      </c>
      <c r="L62" s="65">
        <f t="shared" si="4"/>
        <v>99.735988063042058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240</v>
      </c>
      <c r="H63" s="66">
        <v>250</v>
      </c>
      <c r="I63" s="66">
        <v>350</v>
      </c>
      <c r="J63" s="66">
        <v>330.49</v>
      </c>
      <c r="K63" s="66">
        <f t="shared" si="3"/>
        <v>137.70416666666668</v>
      </c>
      <c r="L63" s="66">
        <f t="shared" si="4"/>
        <v>94.425714285714292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0</v>
      </c>
      <c r="H64" s="66">
        <v>7963</v>
      </c>
      <c r="I64" s="66">
        <v>10373</v>
      </c>
      <c r="J64" s="66">
        <v>10364.200000000001</v>
      </c>
      <c r="K64" s="66" t="e">
        <f t="shared" si="3"/>
        <v>#DIV/0!</v>
      </c>
      <c r="L64" s="66">
        <f t="shared" si="4"/>
        <v>99.915164369034997</v>
      </c>
    </row>
    <row r="65" spans="2:12" x14ac:dyDescent="0.25">
      <c r="B65" s="65"/>
      <c r="C65" s="66"/>
      <c r="D65" s="67"/>
      <c r="E65" s="68"/>
      <c r="F65" s="8"/>
      <c r="G65" s="65"/>
      <c r="H65" s="65"/>
      <c r="I65" s="65"/>
      <c r="J65" s="65"/>
      <c r="K65" s="70"/>
      <c r="L6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540005.62000000011</v>
      </c>
      <c r="D6" s="71">
        <f>D7+D9</f>
        <v>692921</v>
      </c>
      <c r="E6" s="71">
        <f>E7+E9</f>
        <v>754058.57</v>
      </c>
      <c r="F6" s="71">
        <f>F7+F9</f>
        <v>753889.12</v>
      </c>
      <c r="G6" s="72">
        <f t="shared" ref="G6:G15" si="0">(F6*100)/C6</f>
        <v>139.60764334267481</v>
      </c>
      <c r="H6" s="72">
        <f t="shared" ref="H6:H15" si="1">(F6*100)/E6</f>
        <v>99.97752827078142</v>
      </c>
    </row>
    <row r="7" spans="1:8" x14ac:dyDescent="0.25">
      <c r="A7"/>
      <c r="B7" s="8" t="s">
        <v>146</v>
      </c>
      <c r="C7" s="71">
        <f>C8</f>
        <v>539787.31000000006</v>
      </c>
      <c r="D7" s="71">
        <f>D8</f>
        <v>692656</v>
      </c>
      <c r="E7" s="71">
        <f>E8</f>
        <v>753793.57</v>
      </c>
      <c r="F7" s="71">
        <f>F8</f>
        <v>753685.61</v>
      </c>
      <c r="G7" s="72">
        <f t="shared" si="0"/>
        <v>139.62640396270152</v>
      </c>
      <c r="H7" s="72">
        <f t="shared" si="1"/>
        <v>99.985677776476663</v>
      </c>
    </row>
    <row r="8" spans="1:8" x14ac:dyDescent="0.25">
      <c r="A8"/>
      <c r="B8" s="16" t="s">
        <v>147</v>
      </c>
      <c r="C8" s="73">
        <v>539787.31000000006</v>
      </c>
      <c r="D8" s="73">
        <v>692656</v>
      </c>
      <c r="E8" s="73">
        <v>753793.57</v>
      </c>
      <c r="F8" s="74">
        <v>753685.61</v>
      </c>
      <c r="G8" s="70">
        <f t="shared" si="0"/>
        <v>139.62640396270152</v>
      </c>
      <c r="H8" s="70">
        <f t="shared" si="1"/>
        <v>99.985677776476663</v>
      </c>
    </row>
    <row r="9" spans="1:8" x14ac:dyDescent="0.25">
      <c r="A9"/>
      <c r="B9" s="8" t="s">
        <v>148</v>
      </c>
      <c r="C9" s="71">
        <f>C10</f>
        <v>218.31</v>
      </c>
      <c r="D9" s="71">
        <f>D10</f>
        <v>265</v>
      </c>
      <c r="E9" s="71">
        <f>E10</f>
        <v>265</v>
      </c>
      <c r="F9" s="71">
        <f>F10</f>
        <v>203.51</v>
      </c>
      <c r="G9" s="72">
        <f t="shared" si="0"/>
        <v>93.220649535064808</v>
      </c>
      <c r="H9" s="72">
        <f t="shared" si="1"/>
        <v>76.796226415094338</v>
      </c>
    </row>
    <row r="10" spans="1:8" x14ac:dyDescent="0.25">
      <c r="A10"/>
      <c r="B10" s="16" t="s">
        <v>149</v>
      </c>
      <c r="C10" s="73">
        <v>218.31</v>
      </c>
      <c r="D10" s="73">
        <v>265</v>
      </c>
      <c r="E10" s="73">
        <v>265</v>
      </c>
      <c r="F10" s="74">
        <v>203.51</v>
      </c>
      <c r="G10" s="70">
        <f t="shared" si="0"/>
        <v>93.220649535064808</v>
      </c>
      <c r="H10" s="70">
        <f t="shared" si="1"/>
        <v>76.796226415094338</v>
      </c>
    </row>
    <row r="11" spans="1:8" x14ac:dyDescent="0.25">
      <c r="B11" s="8" t="s">
        <v>32</v>
      </c>
      <c r="C11" s="75">
        <f>C12+C14</f>
        <v>540005.62000000011</v>
      </c>
      <c r="D11" s="75">
        <f>D12+D14</f>
        <v>692921</v>
      </c>
      <c r="E11" s="75">
        <f>E12+E14</f>
        <v>754058.57</v>
      </c>
      <c r="F11" s="75">
        <f>F12+F14</f>
        <v>753893.73</v>
      </c>
      <c r="G11" s="72">
        <f t="shared" si="0"/>
        <v>139.60849703749378</v>
      </c>
      <c r="H11" s="72">
        <f t="shared" si="1"/>
        <v>99.978139629127227</v>
      </c>
    </row>
    <row r="12" spans="1:8" x14ac:dyDescent="0.25">
      <c r="A12"/>
      <c r="B12" s="8" t="s">
        <v>146</v>
      </c>
      <c r="C12" s="75">
        <f>C13</f>
        <v>539787.31000000006</v>
      </c>
      <c r="D12" s="75">
        <f>D13</f>
        <v>692656</v>
      </c>
      <c r="E12" s="75">
        <f>E13</f>
        <v>753793.57</v>
      </c>
      <c r="F12" s="75">
        <f>F13</f>
        <v>753685.61</v>
      </c>
      <c r="G12" s="72">
        <f t="shared" si="0"/>
        <v>139.62640396270152</v>
      </c>
      <c r="H12" s="72">
        <f t="shared" si="1"/>
        <v>99.985677776476663</v>
      </c>
    </row>
    <row r="13" spans="1:8" x14ac:dyDescent="0.25">
      <c r="A13"/>
      <c r="B13" s="16" t="s">
        <v>147</v>
      </c>
      <c r="C13" s="73">
        <v>539787.31000000006</v>
      </c>
      <c r="D13" s="73">
        <v>692656</v>
      </c>
      <c r="E13" s="76">
        <v>753793.57</v>
      </c>
      <c r="F13" s="74">
        <v>753685.61</v>
      </c>
      <c r="G13" s="70">
        <f t="shared" si="0"/>
        <v>139.62640396270152</v>
      </c>
      <c r="H13" s="70">
        <f t="shared" si="1"/>
        <v>99.985677776476663</v>
      </c>
    </row>
    <row r="14" spans="1:8" x14ac:dyDescent="0.25">
      <c r="A14"/>
      <c r="B14" s="8" t="s">
        <v>148</v>
      </c>
      <c r="C14" s="75">
        <f>C15</f>
        <v>218.31</v>
      </c>
      <c r="D14" s="75">
        <f>D15</f>
        <v>265</v>
      </c>
      <c r="E14" s="75">
        <f>E15</f>
        <v>265</v>
      </c>
      <c r="F14" s="75">
        <f>F15</f>
        <v>208.12</v>
      </c>
      <c r="G14" s="72">
        <f t="shared" si="0"/>
        <v>95.332325592048008</v>
      </c>
      <c r="H14" s="72">
        <f t="shared" si="1"/>
        <v>78.53584905660378</v>
      </c>
    </row>
    <row r="15" spans="1:8" x14ac:dyDescent="0.25">
      <c r="A15"/>
      <c r="B15" s="16" t="s">
        <v>149</v>
      </c>
      <c r="C15" s="73">
        <v>218.31</v>
      </c>
      <c r="D15" s="73">
        <v>265</v>
      </c>
      <c r="E15" s="76">
        <v>265</v>
      </c>
      <c r="F15" s="74">
        <v>208.12</v>
      </c>
      <c r="G15" s="70">
        <f t="shared" si="0"/>
        <v>95.332325592048008</v>
      </c>
      <c r="H15" s="70">
        <f t="shared" si="1"/>
        <v>78.53584905660378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540005.62</v>
      </c>
      <c r="D6" s="75">
        <f t="shared" si="0"/>
        <v>692921</v>
      </c>
      <c r="E6" s="75">
        <f t="shared" si="0"/>
        <v>754058.57</v>
      </c>
      <c r="F6" s="75">
        <f t="shared" si="0"/>
        <v>753893.73</v>
      </c>
      <c r="G6" s="70">
        <f>(F6*100)/C6</f>
        <v>139.60849703749381</v>
      </c>
      <c r="H6" s="70">
        <f>(F6*100)/E6</f>
        <v>99.978139629127227</v>
      </c>
    </row>
    <row r="7" spans="2:8" x14ac:dyDescent="0.25">
      <c r="B7" s="8" t="s">
        <v>150</v>
      </c>
      <c r="C7" s="75">
        <f t="shared" si="0"/>
        <v>540005.62</v>
      </c>
      <c r="D7" s="75">
        <f t="shared" si="0"/>
        <v>692921</v>
      </c>
      <c r="E7" s="75">
        <f t="shared" si="0"/>
        <v>754058.57</v>
      </c>
      <c r="F7" s="75">
        <f t="shared" si="0"/>
        <v>753893.73</v>
      </c>
      <c r="G7" s="70">
        <f>(F7*100)/C7</f>
        <v>139.60849703749381</v>
      </c>
      <c r="H7" s="70">
        <f>(F7*100)/E7</f>
        <v>99.978139629127227</v>
      </c>
    </row>
    <row r="8" spans="2:8" x14ac:dyDescent="0.25">
      <c r="B8" s="11" t="s">
        <v>151</v>
      </c>
      <c r="C8" s="73">
        <v>540005.62</v>
      </c>
      <c r="D8" s="73">
        <v>692921</v>
      </c>
      <c r="E8" s="73">
        <v>754058.57</v>
      </c>
      <c r="F8" s="74">
        <v>753893.73</v>
      </c>
      <c r="G8" s="70">
        <f>(F8*100)/C8</f>
        <v>139.60849703749381</v>
      </c>
      <c r="H8" s="70">
        <f>(F8*100)/E8</f>
        <v>99.978139629127227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1"/>
  <sheetViews>
    <sheetView zoomScaleNormal="100" workbookViewId="0">
      <selection sqref="A1:F6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152</v>
      </c>
      <c r="C1" s="39"/>
    </row>
    <row r="2" spans="1:6" ht="15" customHeight="1" x14ac:dyDescent="0.2">
      <c r="A2" s="41" t="s">
        <v>34</v>
      </c>
      <c r="B2" s="42" t="s">
        <v>153</v>
      </c>
      <c r="C2" s="39"/>
    </row>
    <row r="3" spans="1:6" s="39" customFormat="1" ht="43.5" customHeight="1" x14ac:dyDescent="0.2">
      <c r="A3" s="43" t="s">
        <v>35</v>
      </c>
      <c r="B3" s="37" t="s">
        <v>154</v>
      </c>
    </row>
    <row r="4" spans="1:6" s="39" customFormat="1" x14ac:dyDescent="0.2">
      <c r="A4" s="43" t="s">
        <v>36</v>
      </c>
      <c r="B4" s="44" t="s">
        <v>155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156</v>
      </c>
      <c r="B7" s="46"/>
      <c r="C7" s="77">
        <f>C11</f>
        <v>692656</v>
      </c>
      <c r="D7" s="77">
        <f>D11</f>
        <v>753793.57</v>
      </c>
      <c r="E7" s="77">
        <f>E11</f>
        <v>753685.60999999987</v>
      </c>
      <c r="F7" s="77">
        <f>(E7*100)/D7</f>
        <v>99.985677776476663</v>
      </c>
    </row>
    <row r="8" spans="1:6" x14ac:dyDescent="0.2">
      <c r="A8" s="47" t="s">
        <v>68</v>
      </c>
      <c r="B8" s="46"/>
      <c r="C8" s="77">
        <f>C57</f>
        <v>265</v>
      </c>
      <c r="D8" s="77">
        <f>D57</f>
        <v>265</v>
      </c>
      <c r="E8" s="77">
        <f>E57</f>
        <v>208.12</v>
      </c>
      <c r="F8" s="77">
        <f>(E8*100)/D8</f>
        <v>78.53584905660378</v>
      </c>
    </row>
    <row r="9" spans="1:6" s="57" customFormat="1" x14ac:dyDescent="0.2"/>
    <row r="10" spans="1:6" ht="38.25" x14ac:dyDescent="0.2">
      <c r="A10" s="47" t="s">
        <v>157</v>
      </c>
      <c r="B10" s="47" t="s">
        <v>158</v>
      </c>
      <c r="C10" s="47" t="s">
        <v>43</v>
      </c>
      <c r="D10" s="47" t="s">
        <v>159</v>
      </c>
      <c r="E10" s="47" t="s">
        <v>160</v>
      </c>
      <c r="F10" s="47" t="s">
        <v>161</v>
      </c>
    </row>
    <row r="11" spans="1:6" x14ac:dyDescent="0.2">
      <c r="A11" s="48" t="s">
        <v>156</v>
      </c>
      <c r="B11" s="48" t="s">
        <v>162</v>
      </c>
      <c r="C11" s="78">
        <f>C12</f>
        <v>692656</v>
      </c>
      <c r="D11" s="78">
        <f>D12</f>
        <v>753793.57</v>
      </c>
      <c r="E11" s="78">
        <f>E12</f>
        <v>753685.60999999987</v>
      </c>
      <c r="F11" s="79">
        <f>(E11*100)/D11</f>
        <v>99.985677776476663</v>
      </c>
    </row>
    <row r="12" spans="1:6" x14ac:dyDescent="0.2">
      <c r="A12" s="49" t="s">
        <v>66</v>
      </c>
      <c r="B12" s="50" t="s">
        <v>67</v>
      </c>
      <c r="C12" s="80">
        <f>C13+C22+C48</f>
        <v>692656</v>
      </c>
      <c r="D12" s="80">
        <f>D13+D22+D48</f>
        <v>753793.57</v>
      </c>
      <c r="E12" s="80">
        <f>E13+E22+E48</f>
        <v>753685.60999999987</v>
      </c>
      <c r="F12" s="81">
        <f>(E12*100)/D12</f>
        <v>99.985677776476663</v>
      </c>
    </row>
    <row r="13" spans="1:6" x14ac:dyDescent="0.2">
      <c r="A13" s="51" t="s">
        <v>68</v>
      </c>
      <c r="B13" s="52" t="s">
        <v>69</v>
      </c>
      <c r="C13" s="82">
        <f>C14+C17+C19</f>
        <v>609970</v>
      </c>
      <c r="D13" s="82">
        <f>D14+D17+D19</f>
        <v>679870</v>
      </c>
      <c r="E13" s="82">
        <f>E14+E17+E19</f>
        <v>679790.35</v>
      </c>
      <c r="F13" s="81">
        <f>(E13*100)/D13</f>
        <v>99.988284524982717</v>
      </c>
    </row>
    <row r="14" spans="1:6" x14ac:dyDescent="0.2">
      <c r="A14" s="53" t="s">
        <v>70</v>
      </c>
      <c r="B14" s="54" t="s">
        <v>71</v>
      </c>
      <c r="C14" s="83">
        <f>C15+C16</f>
        <v>511240</v>
      </c>
      <c r="D14" s="83">
        <f>D15+D16</f>
        <v>556840</v>
      </c>
      <c r="E14" s="83">
        <f>E15+E16</f>
        <v>556835.5</v>
      </c>
      <c r="F14" s="83">
        <f>(E14*100)/D14</f>
        <v>99.99919186840026</v>
      </c>
    </row>
    <row r="15" spans="1:6" x14ac:dyDescent="0.2">
      <c r="A15" s="55" t="s">
        <v>72</v>
      </c>
      <c r="B15" s="56" t="s">
        <v>73</v>
      </c>
      <c r="C15" s="84">
        <v>505740</v>
      </c>
      <c r="D15" s="84">
        <v>549340</v>
      </c>
      <c r="E15" s="84">
        <v>547155.69999999995</v>
      </c>
      <c r="F15" s="84"/>
    </row>
    <row r="16" spans="1:6" x14ac:dyDescent="0.2">
      <c r="A16" s="55" t="s">
        <v>74</v>
      </c>
      <c r="B16" s="56" t="s">
        <v>75</v>
      </c>
      <c r="C16" s="84">
        <v>5500</v>
      </c>
      <c r="D16" s="84">
        <v>7500</v>
      </c>
      <c r="E16" s="84">
        <v>9679.7999999999993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14400</v>
      </c>
      <c r="D17" s="83">
        <f>D18</f>
        <v>13200</v>
      </c>
      <c r="E17" s="83">
        <f>E18</f>
        <v>13169.7</v>
      </c>
      <c r="F17" s="83">
        <f>(E17*100)/D17</f>
        <v>99.770454545454541</v>
      </c>
    </row>
    <row r="18" spans="1:6" x14ac:dyDescent="0.2">
      <c r="A18" s="55" t="s">
        <v>78</v>
      </c>
      <c r="B18" s="56" t="s">
        <v>77</v>
      </c>
      <c r="C18" s="84">
        <v>14400</v>
      </c>
      <c r="D18" s="84">
        <v>13200</v>
      </c>
      <c r="E18" s="84">
        <v>13169.7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84330</v>
      </c>
      <c r="D19" s="83">
        <f>D20+D21</f>
        <v>109830</v>
      </c>
      <c r="E19" s="83">
        <f>E20+E21</f>
        <v>109785.15000000001</v>
      </c>
      <c r="F19" s="83">
        <f>(E19*100)/D19</f>
        <v>99.959164162797052</v>
      </c>
    </row>
    <row r="20" spans="1:6" x14ac:dyDescent="0.2">
      <c r="A20" s="55" t="s">
        <v>81</v>
      </c>
      <c r="B20" s="56" t="s">
        <v>82</v>
      </c>
      <c r="C20" s="84">
        <v>14002</v>
      </c>
      <c r="D20" s="84">
        <v>18002</v>
      </c>
      <c r="E20" s="84">
        <v>17972.580000000002</v>
      </c>
      <c r="F20" s="84"/>
    </row>
    <row r="21" spans="1:6" x14ac:dyDescent="0.2">
      <c r="A21" s="55" t="s">
        <v>83</v>
      </c>
      <c r="B21" s="56" t="s">
        <v>84</v>
      </c>
      <c r="C21" s="84">
        <v>70328</v>
      </c>
      <c r="D21" s="84">
        <v>91828</v>
      </c>
      <c r="E21" s="84">
        <v>91812.57</v>
      </c>
      <c r="F21" s="84"/>
    </row>
    <row r="22" spans="1:6" x14ac:dyDescent="0.2">
      <c r="A22" s="51" t="s">
        <v>85</v>
      </c>
      <c r="B22" s="52" t="s">
        <v>86</v>
      </c>
      <c r="C22" s="82">
        <f>C23+C27+C31+C41+C43</f>
        <v>74473</v>
      </c>
      <c r="D22" s="82">
        <f>D23+D27+D31+D41+D43</f>
        <v>63200.57</v>
      </c>
      <c r="E22" s="82">
        <f>E23+E27+E31+E41+E43</f>
        <v>63200.57</v>
      </c>
      <c r="F22" s="81">
        <f>(E22*100)/D22</f>
        <v>100</v>
      </c>
    </row>
    <row r="23" spans="1:6" x14ac:dyDescent="0.2">
      <c r="A23" s="53" t="s">
        <v>87</v>
      </c>
      <c r="B23" s="54" t="s">
        <v>88</v>
      </c>
      <c r="C23" s="83">
        <f>C24+C25+C26</f>
        <v>14151</v>
      </c>
      <c r="D23" s="83">
        <f>D24+D25+D26</f>
        <v>16151</v>
      </c>
      <c r="E23" s="83">
        <f>E24+E25+E26</f>
        <v>14332.19</v>
      </c>
      <c r="F23" s="83">
        <f>(E23*100)/D23</f>
        <v>88.738715868986446</v>
      </c>
    </row>
    <row r="24" spans="1:6" x14ac:dyDescent="0.2">
      <c r="A24" s="55" t="s">
        <v>89</v>
      </c>
      <c r="B24" s="56" t="s">
        <v>90</v>
      </c>
      <c r="C24" s="84">
        <v>3500</v>
      </c>
      <c r="D24" s="84">
        <v>3500</v>
      </c>
      <c r="E24" s="84">
        <v>3571</v>
      </c>
      <c r="F24" s="84"/>
    </row>
    <row r="25" spans="1:6" ht="25.5" x14ac:dyDescent="0.2">
      <c r="A25" s="55" t="s">
        <v>91</v>
      </c>
      <c r="B25" s="56" t="s">
        <v>92</v>
      </c>
      <c r="C25" s="84">
        <v>10485</v>
      </c>
      <c r="D25" s="84">
        <v>12485</v>
      </c>
      <c r="E25" s="84">
        <v>10761.19</v>
      </c>
      <c r="F25" s="84"/>
    </row>
    <row r="26" spans="1:6" x14ac:dyDescent="0.2">
      <c r="A26" s="55" t="s">
        <v>93</v>
      </c>
      <c r="B26" s="56" t="s">
        <v>94</v>
      </c>
      <c r="C26" s="84">
        <v>166</v>
      </c>
      <c r="D26" s="84">
        <v>166</v>
      </c>
      <c r="E26" s="84">
        <v>0</v>
      </c>
      <c r="F26" s="84"/>
    </row>
    <row r="27" spans="1:6" x14ac:dyDescent="0.2">
      <c r="A27" s="53" t="s">
        <v>95</v>
      </c>
      <c r="B27" s="54" t="s">
        <v>96</v>
      </c>
      <c r="C27" s="83">
        <f>C28+C29+C30</f>
        <v>10286</v>
      </c>
      <c r="D27" s="83">
        <f>D28+D29+D30</f>
        <v>10286</v>
      </c>
      <c r="E27" s="83">
        <f>E28+E29+E30</f>
        <v>8316.9699999999993</v>
      </c>
      <c r="F27" s="83">
        <f>(E27*100)/D27</f>
        <v>80.857184522652148</v>
      </c>
    </row>
    <row r="28" spans="1:6" x14ac:dyDescent="0.2">
      <c r="A28" s="55" t="s">
        <v>97</v>
      </c>
      <c r="B28" s="56" t="s">
        <v>98</v>
      </c>
      <c r="C28" s="84">
        <v>5309</v>
      </c>
      <c r="D28" s="84">
        <v>5309</v>
      </c>
      <c r="E28" s="84">
        <v>6007.03</v>
      </c>
      <c r="F28" s="84"/>
    </row>
    <row r="29" spans="1:6" x14ac:dyDescent="0.2">
      <c r="A29" s="55" t="s">
        <v>99</v>
      </c>
      <c r="B29" s="56" t="s">
        <v>100</v>
      </c>
      <c r="C29" s="84">
        <v>4645</v>
      </c>
      <c r="D29" s="84">
        <v>4645</v>
      </c>
      <c r="E29" s="84">
        <v>2153.94</v>
      </c>
      <c r="F29" s="84"/>
    </row>
    <row r="30" spans="1:6" x14ac:dyDescent="0.2">
      <c r="A30" s="55" t="s">
        <v>101</v>
      </c>
      <c r="B30" s="56" t="s">
        <v>102</v>
      </c>
      <c r="C30" s="84">
        <v>332</v>
      </c>
      <c r="D30" s="84">
        <v>332</v>
      </c>
      <c r="E30" s="84">
        <v>156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49167</v>
      </c>
      <c r="D31" s="83">
        <f>D32+D33+D34+D35+D36+D37+D38+D39+D40</f>
        <v>35894.57</v>
      </c>
      <c r="E31" s="83">
        <f>E32+E33+E34+E35+E36+E37+E38+E39+E40</f>
        <v>40133.560000000005</v>
      </c>
      <c r="F31" s="83">
        <f>(E31*100)/D31</f>
        <v>111.80955782448432</v>
      </c>
    </row>
    <row r="32" spans="1:6" x14ac:dyDescent="0.2">
      <c r="A32" s="55" t="s">
        <v>107</v>
      </c>
      <c r="B32" s="56" t="s">
        <v>108</v>
      </c>
      <c r="C32" s="84">
        <v>6902</v>
      </c>
      <c r="D32" s="84">
        <v>6902</v>
      </c>
      <c r="E32" s="84">
        <v>6641.74</v>
      </c>
      <c r="F32" s="84"/>
    </row>
    <row r="33" spans="1:6" x14ac:dyDescent="0.2">
      <c r="A33" s="55" t="s">
        <v>109</v>
      </c>
      <c r="B33" s="56" t="s">
        <v>110</v>
      </c>
      <c r="C33" s="84">
        <v>12000</v>
      </c>
      <c r="D33" s="84">
        <v>12000</v>
      </c>
      <c r="E33" s="84">
        <v>620.12</v>
      </c>
      <c r="F33" s="84"/>
    </row>
    <row r="34" spans="1:6" x14ac:dyDescent="0.2">
      <c r="A34" s="55" t="s">
        <v>111</v>
      </c>
      <c r="B34" s="56" t="s">
        <v>112</v>
      </c>
      <c r="C34" s="84">
        <v>796</v>
      </c>
      <c r="D34" s="84">
        <v>796</v>
      </c>
      <c r="E34" s="84">
        <v>0</v>
      </c>
      <c r="F34" s="84"/>
    </row>
    <row r="35" spans="1:6" x14ac:dyDescent="0.2">
      <c r="A35" s="55" t="s">
        <v>113</v>
      </c>
      <c r="B35" s="56" t="s">
        <v>114</v>
      </c>
      <c r="C35" s="84">
        <v>1200</v>
      </c>
      <c r="D35" s="84">
        <v>1200</v>
      </c>
      <c r="E35" s="84">
        <v>960.59</v>
      </c>
      <c r="F35" s="84"/>
    </row>
    <row r="36" spans="1:6" x14ac:dyDescent="0.2">
      <c r="A36" s="55" t="s">
        <v>115</v>
      </c>
      <c r="B36" s="56" t="s">
        <v>116</v>
      </c>
      <c r="C36" s="84">
        <v>1650</v>
      </c>
      <c r="D36" s="84">
        <v>1650</v>
      </c>
      <c r="E36" s="84">
        <v>1740.7</v>
      </c>
      <c r="F36" s="84"/>
    </row>
    <row r="37" spans="1:6" x14ac:dyDescent="0.2">
      <c r="A37" s="55" t="s">
        <v>117</v>
      </c>
      <c r="B37" s="56" t="s">
        <v>118</v>
      </c>
      <c r="C37" s="84">
        <v>1327</v>
      </c>
      <c r="D37" s="84">
        <v>1327</v>
      </c>
      <c r="E37" s="84">
        <v>44.38</v>
      </c>
      <c r="F37" s="84"/>
    </row>
    <row r="38" spans="1:6" x14ac:dyDescent="0.2">
      <c r="A38" s="55" t="s">
        <v>119</v>
      </c>
      <c r="B38" s="56" t="s">
        <v>120</v>
      </c>
      <c r="C38" s="84">
        <v>25000</v>
      </c>
      <c r="D38" s="84">
        <v>11727.57</v>
      </c>
      <c r="E38" s="84">
        <v>29831.99</v>
      </c>
      <c r="F38" s="84"/>
    </row>
    <row r="39" spans="1:6" x14ac:dyDescent="0.2">
      <c r="A39" s="55" t="s">
        <v>121</v>
      </c>
      <c r="B39" s="56" t="s">
        <v>122</v>
      </c>
      <c r="C39" s="84">
        <v>27</v>
      </c>
      <c r="D39" s="84">
        <v>27</v>
      </c>
      <c r="E39" s="84">
        <v>82.96</v>
      </c>
      <c r="F39" s="84"/>
    </row>
    <row r="40" spans="1:6" x14ac:dyDescent="0.2">
      <c r="A40" s="55" t="s">
        <v>123</v>
      </c>
      <c r="B40" s="56" t="s">
        <v>124</v>
      </c>
      <c r="C40" s="84">
        <v>265</v>
      </c>
      <c r="D40" s="84">
        <v>265</v>
      </c>
      <c r="E40" s="84">
        <v>211.08</v>
      </c>
      <c r="F40" s="84"/>
    </row>
    <row r="41" spans="1:6" x14ac:dyDescent="0.2">
      <c r="A41" s="53" t="s">
        <v>125</v>
      </c>
      <c r="B41" s="54" t="s">
        <v>126</v>
      </c>
      <c r="C41" s="83">
        <f>C42</f>
        <v>133</v>
      </c>
      <c r="D41" s="83">
        <f>D42</f>
        <v>133</v>
      </c>
      <c r="E41" s="83">
        <f>E42</f>
        <v>31.77</v>
      </c>
      <c r="F41" s="83">
        <f>(E41*100)/D41</f>
        <v>23.887218045112782</v>
      </c>
    </row>
    <row r="42" spans="1:6" ht="25.5" x14ac:dyDescent="0.2">
      <c r="A42" s="55" t="s">
        <v>127</v>
      </c>
      <c r="B42" s="56" t="s">
        <v>128</v>
      </c>
      <c r="C42" s="84">
        <v>133</v>
      </c>
      <c r="D42" s="84">
        <v>133</v>
      </c>
      <c r="E42" s="84">
        <v>31.77</v>
      </c>
      <c r="F42" s="84"/>
    </row>
    <row r="43" spans="1:6" x14ac:dyDescent="0.2">
      <c r="A43" s="53" t="s">
        <v>129</v>
      </c>
      <c r="B43" s="54" t="s">
        <v>130</v>
      </c>
      <c r="C43" s="83">
        <f>C44+C45+C46+C47</f>
        <v>736</v>
      </c>
      <c r="D43" s="83">
        <f>D44+D45+D46+D47</f>
        <v>736</v>
      </c>
      <c r="E43" s="83">
        <f>E44+E45+E46+E47</f>
        <v>386.08</v>
      </c>
      <c r="F43" s="83">
        <f>(E43*100)/D43</f>
        <v>52.456521739130437</v>
      </c>
    </row>
    <row r="44" spans="1:6" x14ac:dyDescent="0.2">
      <c r="A44" s="55" t="s">
        <v>131</v>
      </c>
      <c r="B44" s="56" t="s">
        <v>132</v>
      </c>
      <c r="C44" s="84">
        <v>106</v>
      </c>
      <c r="D44" s="84">
        <v>106</v>
      </c>
      <c r="E44" s="84">
        <v>90.07</v>
      </c>
      <c r="F44" s="84"/>
    </row>
    <row r="45" spans="1:6" x14ac:dyDescent="0.2">
      <c r="A45" s="55" t="s">
        <v>133</v>
      </c>
      <c r="B45" s="56" t="s">
        <v>134</v>
      </c>
      <c r="C45" s="84">
        <v>100</v>
      </c>
      <c r="D45" s="84">
        <v>100</v>
      </c>
      <c r="E45" s="84">
        <v>0</v>
      </c>
      <c r="F45" s="84"/>
    </row>
    <row r="46" spans="1:6" x14ac:dyDescent="0.2">
      <c r="A46" s="55" t="s">
        <v>135</v>
      </c>
      <c r="B46" s="56" t="s">
        <v>136</v>
      </c>
      <c r="C46" s="84">
        <v>265</v>
      </c>
      <c r="D46" s="84">
        <v>265</v>
      </c>
      <c r="E46" s="84">
        <v>0</v>
      </c>
      <c r="F46" s="84"/>
    </row>
    <row r="47" spans="1:6" x14ac:dyDescent="0.2">
      <c r="A47" s="55" t="s">
        <v>137</v>
      </c>
      <c r="B47" s="56" t="s">
        <v>130</v>
      </c>
      <c r="C47" s="84">
        <v>265</v>
      </c>
      <c r="D47" s="84">
        <v>265</v>
      </c>
      <c r="E47" s="84">
        <v>296.01</v>
      </c>
      <c r="F47" s="84"/>
    </row>
    <row r="48" spans="1:6" x14ac:dyDescent="0.2">
      <c r="A48" s="51" t="s">
        <v>138</v>
      </c>
      <c r="B48" s="52" t="s">
        <v>139</v>
      </c>
      <c r="C48" s="82">
        <f>C49</f>
        <v>8213</v>
      </c>
      <c r="D48" s="82">
        <f>D49</f>
        <v>10723</v>
      </c>
      <c r="E48" s="82">
        <f>E49</f>
        <v>10694.69</v>
      </c>
      <c r="F48" s="81">
        <f>(E48*100)/D48</f>
        <v>99.735988063042058</v>
      </c>
    </row>
    <row r="49" spans="1:6" x14ac:dyDescent="0.2">
      <c r="A49" s="53" t="s">
        <v>140</v>
      </c>
      <c r="B49" s="54" t="s">
        <v>141</v>
      </c>
      <c r="C49" s="83">
        <f>C50+C51</f>
        <v>8213</v>
      </c>
      <c r="D49" s="83">
        <f>D50+D51</f>
        <v>10723</v>
      </c>
      <c r="E49" s="83">
        <f>E50+E51</f>
        <v>10694.69</v>
      </c>
      <c r="F49" s="83">
        <f>(E49*100)/D49</f>
        <v>99.735988063042058</v>
      </c>
    </row>
    <row r="50" spans="1:6" x14ac:dyDescent="0.2">
      <c r="A50" s="55" t="s">
        <v>142</v>
      </c>
      <c r="B50" s="56" t="s">
        <v>143</v>
      </c>
      <c r="C50" s="84">
        <v>250</v>
      </c>
      <c r="D50" s="84">
        <v>350</v>
      </c>
      <c r="E50" s="84">
        <v>330.49</v>
      </c>
      <c r="F50" s="84"/>
    </row>
    <row r="51" spans="1:6" x14ac:dyDescent="0.2">
      <c r="A51" s="55" t="s">
        <v>144</v>
      </c>
      <c r="B51" s="56" t="s">
        <v>145</v>
      </c>
      <c r="C51" s="84">
        <v>7963</v>
      </c>
      <c r="D51" s="84">
        <v>10373</v>
      </c>
      <c r="E51" s="84">
        <v>10364.200000000001</v>
      </c>
      <c r="F51" s="84"/>
    </row>
    <row r="52" spans="1:6" x14ac:dyDescent="0.2">
      <c r="A52" s="49" t="s">
        <v>50</v>
      </c>
      <c r="B52" s="50" t="s">
        <v>51</v>
      </c>
      <c r="C52" s="80">
        <f t="shared" ref="C52:E53" si="0">C53</f>
        <v>692656</v>
      </c>
      <c r="D52" s="80">
        <f t="shared" si="0"/>
        <v>753793.57</v>
      </c>
      <c r="E52" s="80">
        <f t="shared" si="0"/>
        <v>753685.61</v>
      </c>
      <c r="F52" s="81">
        <f>(E52*100)/D52</f>
        <v>99.985677776476663</v>
      </c>
    </row>
    <row r="53" spans="1:6" x14ac:dyDescent="0.2">
      <c r="A53" s="51" t="s">
        <v>58</v>
      </c>
      <c r="B53" s="52" t="s">
        <v>59</v>
      </c>
      <c r="C53" s="82">
        <f t="shared" si="0"/>
        <v>692656</v>
      </c>
      <c r="D53" s="82">
        <f t="shared" si="0"/>
        <v>753793.57</v>
      </c>
      <c r="E53" s="82">
        <f t="shared" si="0"/>
        <v>753685.61</v>
      </c>
      <c r="F53" s="81">
        <f>(E53*100)/D53</f>
        <v>99.985677776476663</v>
      </c>
    </row>
    <row r="54" spans="1:6" ht="25.5" x14ac:dyDescent="0.2">
      <c r="A54" s="53" t="s">
        <v>60</v>
      </c>
      <c r="B54" s="54" t="s">
        <v>61</v>
      </c>
      <c r="C54" s="83">
        <f>C55+C56</f>
        <v>692656</v>
      </c>
      <c r="D54" s="83">
        <f>D55+D56</f>
        <v>753793.57</v>
      </c>
      <c r="E54" s="83">
        <f>E55+E56</f>
        <v>753685.61</v>
      </c>
      <c r="F54" s="83">
        <f>(E54*100)/D54</f>
        <v>99.985677776476663</v>
      </c>
    </row>
    <row r="55" spans="1:6" x14ac:dyDescent="0.2">
      <c r="A55" s="55" t="s">
        <v>62</v>
      </c>
      <c r="B55" s="56" t="s">
        <v>63</v>
      </c>
      <c r="C55" s="84">
        <v>692656</v>
      </c>
      <c r="D55" s="84">
        <v>753793.57</v>
      </c>
      <c r="E55" s="84">
        <v>753685.61</v>
      </c>
      <c r="F55" s="84"/>
    </row>
    <row r="56" spans="1:6" ht="25.5" x14ac:dyDescent="0.2">
      <c r="A56" s="55" t="s">
        <v>64</v>
      </c>
      <c r="B56" s="56" t="s">
        <v>65</v>
      </c>
      <c r="C56" s="84">
        <v>0</v>
      </c>
      <c r="D56" s="84">
        <v>0</v>
      </c>
      <c r="E56" s="84">
        <v>0</v>
      </c>
      <c r="F56" s="84"/>
    </row>
    <row r="57" spans="1:6" x14ac:dyDescent="0.2">
      <c r="A57" s="48" t="s">
        <v>68</v>
      </c>
      <c r="B57" s="48" t="s">
        <v>163</v>
      </c>
      <c r="C57" s="78">
        <f t="shared" ref="C57:E60" si="1">C58</f>
        <v>265</v>
      </c>
      <c r="D57" s="78">
        <f t="shared" si="1"/>
        <v>265</v>
      </c>
      <c r="E57" s="78">
        <f t="shared" si="1"/>
        <v>208.12</v>
      </c>
      <c r="F57" s="79">
        <f>(E57*100)/D57</f>
        <v>78.53584905660378</v>
      </c>
    </row>
    <row r="58" spans="1:6" x14ac:dyDescent="0.2">
      <c r="A58" s="49" t="s">
        <v>66</v>
      </c>
      <c r="B58" s="50" t="s">
        <v>67</v>
      </c>
      <c r="C58" s="80">
        <f t="shared" si="1"/>
        <v>265</v>
      </c>
      <c r="D58" s="80">
        <f t="shared" si="1"/>
        <v>265</v>
      </c>
      <c r="E58" s="80">
        <f t="shared" si="1"/>
        <v>208.12</v>
      </c>
      <c r="F58" s="81">
        <f>(E58*100)/D58</f>
        <v>78.53584905660378</v>
      </c>
    </row>
    <row r="59" spans="1:6" x14ac:dyDescent="0.2">
      <c r="A59" s="51" t="s">
        <v>85</v>
      </c>
      <c r="B59" s="52" t="s">
        <v>86</v>
      </c>
      <c r="C59" s="82">
        <f t="shared" si="1"/>
        <v>265</v>
      </c>
      <c r="D59" s="82">
        <f t="shared" si="1"/>
        <v>265</v>
      </c>
      <c r="E59" s="82">
        <f t="shared" si="1"/>
        <v>208.12</v>
      </c>
      <c r="F59" s="81">
        <f>(E59*100)/D59</f>
        <v>78.53584905660378</v>
      </c>
    </row>
    <row r="60" spans="1:6" x14ac:dyDescent="0.2">
      <c r="A60" s="53" t="s">
        <v>95</v>
      </c>
      <c r="B60" s="54" t="s">
        <v>96</v>
      </c>
      <c r="C60" s="83">
        <f t="shared" si="1"/>
        <v>265</v>
      </c>
      <c r="D60" s="83">
        <f t="shared" si="1"/>
        <v>265</v>
      </c>
      <c r="E60" s="83">
        <f t="shared" si="1"/>
        <v>208.12</v>
      </c>
      <c r="F60" s="83">
        <f>(E60*100)/D60</f>
        <v>78.53584905660378</v>
      </c>
    </row>
    <row r="61" spans="1:6" x14ac:dyDescent="0.2">
      <c r="A61" s="55" t="s">
        <v>97</v>
      </c>
      <c r="B61" s="56" t="s">
        <v>98</v>
      </c>
      <c r="C61" s="84">
        <v>265</v>
      </c>
      <c r="D61" s="84">
        <v>265</v>
      </c>
      <c r="E61" s="84">
        <v>208.12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4" si="2">C63</f>
        <v>265</v>
      </c>
      <c r="D62" s="80">
        <f t="shared" si="2"/>
        <v>265</v>
      </c>
      <c r="E62" s="80">
        <f t="shared" si="2"/>
        <v>203.51</v>
      </c>
      <c r="F62" s="81">
        <f>(E62*100)/D62</f>
        <v>76.796226415094338</v>
      </c>
    </row>
    <row r="63" spans="1:6" x14ac:dyDescent="0.2">
      <c r="A63" s="51" t="s">
        <v>52</v>
      </c>
      <c r="B63" s="52" t="s">
        <v>53</v>
      </c>
      <c r="C63" s="82">
        <f t="shared" si="2"/>
        <v>265</v>
      </c>
      <c r="D63" s="82">
        <f t="shared" si="2"/>
        <v>265</v>
      </c>
      <c r="E63" s="82">
        <f t="shared" si="2"/>
        <v>203.51</v>
      </c>
      <c r="F63" s="81">
        <f>(E63*100)/D63</f>
        <v>76.796226415094338</v>
      </c>
    </row>
    <row r="64" spans="1:6" x14ac:dyDescent="0.2">
      <c r="A64" s="53" t="s">
        <v>54</v>
      </c>
      <c r="B64" s="54" t="s">
        <v>55</v>
      </c>
      <c r="C64" s="83">
        <f t="shared" si="2"/>
        <v>265</v>
      </c>
      <c r="D64" s="83">
        <f t="shared" si="2"/>
        <v>265</v>
      </c>
      <c r="E64" s="83">
        <f t="shared" si="2"/>
        <v>203.51</v>
      </c>
      <c r="F64" s="83">
        <f>(E64*100)/D64</f>
        <v>76.796226415094338</v>
      </c>
    </row>
    <row r="65" spans="1:6" x14ac:dyDescent="0.2">
      <c r="A65" s="55" t="s">
        <v>56</v>
      </c>
      <c r="B65" s="56" t="s">
        <v>57</v>
      </c>
      <c r="C65" s="84">
        <v>265</v>
      </c>
      <c r="D65" s="84">
        <v>265</v>
      </c>
      <c r="E65" s="84">
        <v>203.51</v>
      </c>
      <c r="F65" s="84"/>
    </row>
    <row r="66" spans="1:6" s="57" customFormat="1" x14ac:dyDescent="0.2"/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x14ac:dyDescent="0.2">
      <c r="A1206" s="57"/>
      <c r="B1206" s="57"/>
      <c r="C1206" s="57"/>
    </row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40"/>
      <c r="B1243" s="40"/>
      <c r="C1243" s="40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2025-03-18T11:06:39Z</cp:lastPrinted>
  <dcterms:created xsi:type="dcterms:W3CDTF">2022-08-12T12:51:27Z</dcterms:created>
  <dcterms:modified xsi:type="dcterms:W3CDTF">2025-03-18T11:07:17Z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