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8F50BCBF-D228-418A-ACF1-AA82DF6FFCA3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5" i="3"/>
  <c r="K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<sst xmlns="http://schemas.openxmlformats.org/spreadsheetml/2006/main" count="348" uniqueCount="166">
  <si>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</si>
  <si>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</si>
  <si>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</si>
  <si>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</si>
  <si>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</si>
  <si>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</si>
  <si>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</si>
  <si>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</si>
  <si>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</si>
  <si>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</si>
  <si>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</si>
  <si>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</si>
  <si>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</si>
  <si>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</si>
  <si>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</si>
  <si>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</si>
  <si>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</si>
  <si>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</si>
  <si>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</si>
  <si>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</si>
  <si>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</si>
  <si>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</si>
  <si>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</si>
  <si>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</si>
  <si>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</si>
  <si>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</si>
  <si>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</si>
  <si>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</si>
  <si>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</si>
  <si>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</si>
  <si>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</si>
  <si>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</si>
  <si>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</si>
  <si>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</si>
  <si>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</si>
  <si>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</si>
  <si>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</si>
  <si>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</si>
  <si>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</si>
  <si>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</si>
  <si>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</si>
  <si>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</si>
  <si>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</si>
  <si>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</si>
  <si>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</si>
  <si>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</si>
  <si>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</si>
  <si>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</si>
  <si>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</si>
  <si>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</si>
  <si>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</si>
  <si>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</si>
  <si>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</si>
  <si>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</si>
  <si>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</si>
  <si>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</si>
  <si>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</si>
  <si>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</si>
  <si>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</si>
  <si>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</si>
  <si>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</si>
  <si>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</si>
  <si>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</si>
  <si>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</si>
  <si>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</si>
  <si>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</si>
  <si>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</si>
  <si>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</si>
  <si>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</si>
  <si>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</si>
  <si>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</si>
  <si>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</si>
  <si>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</si>
  <si>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</si>
  <si>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</si>
  <si>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</si>
  <si>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</si>
  <si>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</si>
  <si>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</si>
  <si>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</si>
  <si>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</si>
  <si>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</si>
  <si>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</si>
  <si>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</si>
  <si>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</si>
  <si>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</si>
  <si>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</si>
  <si>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</si>
  <si>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</si>
  <si>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</si>
  <si>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</si>
  <si>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</si>
  <si>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</si>
  <si>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</si>
  <si>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</si>
  <si>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</si>
  <si>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</si>
  <si>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</si>
  <si>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</si>
  <si>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</si>
  <si>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</si>
  <si>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</si>
  <si>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</si>
  <si>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</si>
  <si>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</si>
  <si>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</si>
  <si>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</si>
  <si>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</si>
  <si>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</si>
  <si>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</si>
  <si>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</si>
  <si>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</si>
  <si>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</si>
  <si>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</si>
  <si>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</si>
  <si>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</si>
  <si>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</si>
  <si>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</si>
  <si>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</si>
  <si>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</si>
  <si>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</si>
  <si>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</si>
  <si>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</si>
  <si>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</si>
  <si>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</si>
  <si>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</si>
  <si>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</si>
  <si>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</si>
  <si>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</si>
  <si>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</si>
  <si>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</si>
  <si>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</si>
  <si>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</si>
  <si>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</si>
  <si>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</si>
  <si>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</si>
  <si>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</si>
  <si>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</si>
  <si>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</si>
  <si>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</si>
  <si>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</si>
  <si>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</si>
  <si>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</si>
  <si>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</si>
  <si>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</si>
  <si>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</si>
  <si>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</si>
  <si>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</si>
  <si>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</si>
  <si>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</si>
  <si>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</si>
  <si>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</si>
  <si>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</si>
  <si>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</si>
  <si>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</si>
  <si>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</si>
  <si>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4956 VUKOVAR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</si>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</sst>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771996.19</v>
      </c>
      <c r="H10" s="86">
        <v>908805</v>
      </c>
      <c r="I10" s="86">
        <v>1096222.44</v>
      </c>
      <c r="J10" s="86">
        <v>1095873.03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771996.19</v>
      </c>
      <c r="H12" s="87">
        <f t="shared" ref="H12:J12" si="0">H10+H11</f>
        <v>908805</v>
      </c>
      <c r="I12" s="87">
        <f t="shared" si="0"/>
        <v>1096222.44</v>
      </c>
      <c r="J12" s="87">
        <f t="shared" si="0"/>
        <v>1095873.03</v>
      </c>
      <c r="K12" s="88">
        <f>J12/G12*100</f>
        <v>141.95316559787699</v>
      </c>
      <c r="L12" s="88">
        <f>J12/I12*100</f>
        <v>99.968125994574592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771996.19</v>
      </c>
      <c r="H13" s="86">
        <v>908805</v>
      </c>
      <c r="I13" s="86">
        <v>1096222.44</v>
      </c>
      <c r="J13" s="86">
        <v>1095868.1399999999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771996.19</v>
      </c>
      <c r="H15" s="87">
        <f t="shared" ref="H15:J15" si="1">H13+H14</f>
        <v>908805</v>
      </c>
      <c r="I15" s="87">
        <f t="shared" si="1"/>
        <v>1096222.44</v>
      </c>
      <c r="J15" s="87">
        <f t="shared" si="1"/>
        <v>1095868.1399999999</v>
      </c>
      <c r="K15" s="88">
        <f>J15/G15*100</f>
        <v>141.952532175062</v>
      </c>
      <c r="L15" s="88">
        <f>J15/I15*100</f>
        <v>99.967679917225595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4.8900000001303852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12.87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-4.8899999999999997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12.87</v>
      </c>
      <c r="H26" s="94">
        <f t="shared" ref="H26:J26" si="4">H24+H25</f>
        <v>0</v>
      </c>
      <c r="I26" s="94">
        <f t="shared" si="4"/>
        <v>0</v>
      </c>
      <c r="J26" s="94">
        <f t="shared" si="4"/>
        <v>-4.8899999999999997</v>
      </c>
      <c r="K26" s="93">
        <f>J26/G26*100</f>
        <v>-37.995337995337998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12.87</v>
      </c>
      <c r="H27" s="94">
        <f t="shared" ref="H27:J27" si="5">H16+H26</f>
        <v>0</v>
      </c>
      <c r="I27" s="94">
        <f t="shared" si="5"/>
        <v>0</v>
      </c>
      <c r="J27" s="94">
        <f t="shared" si="5"/>
        <v>1.3038548019039808E-10</v>
      </c>
      <c r="K27" s="93">
        <f>J27/G27*100</f>
        <v>1.0130961941755874E-9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6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771996.19</v>
      </c>
      <c r="H10" s="65">
        <f>H11</f>
        <v>908805</v>
      </c>
      <c r="I10" s="65">
        <f>I11</f>
        <v>1096222.44</v>
      </c>
      <c r="J10" s="65">
        <f>J11</f>
        <v>1095873.03</v>
      </c>
      <c r="K10" s="69">
        <f t="shared" ref="K10:K18" si="0">(J10*100)/G10</f>
        <v>141.95316559787685</v>
      </c>
      <c r="L10" s="69">
        <f t="shared" ref="L10:L18" si="1">(J10*100)/I10</f>
        <v>99.968125994574606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771996.19</v>
      </c>
      <c r="H11" s="65">
        <f>H12+H15</f>
        <v>908805</v>
      </c>
      <c r="I11" s="65">
        <f>I12+I15</f>
        <v>1096222.44</v>
      </c>
      <c r="J11" s="65">
        <f>J12+J15</f>
        <v>1095873.03</v>
      </c>
      <c r="K11" s="65">
        <f t="shared" si="0"/>
        <v>141.95316559787685</v>
      </c>
      <c r="L11" s="65">
        <f t="shared" si="1"/>
        <v>99.968125994574606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122.09</v>
      </c>
      <c r="H12" s="65">
        <f t="shared" si="2"/>
        <v>199</v>
      </c>
      <c r="I12" s="65">
        <f t="shared" si="2"/>
        <v>199</v>
      </c>
      <c r="J12" s="65">
        <f t="shared" si="2"/>
        <v>92.45</v>
      </c>
      <c r="K12" s="65">
        <f t="shared" si="0"/>
        <v>75.722827422393308</v>
      </c>
      <c r="L12" s="65">
        <f t="shared" si="1"/>
        <v>46.457286432160807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122.09</v>
      </c>
      <c r="H13" s="65">
        <f t="shared" si="2"/>
        <v>199</v>
      </c>
      <c r="I13" s="65">
        <f t="shared" si="2"/>
        <v>199</v>
      </c>
      <c r="J13" s="65">
        <f t="shared" si="2"/>
        <v>92.45</v>
      </c>
      <c r="K13" s="65">
        <f t="shared" si="0"/>
        <v>75.722827422393308</v>
      </c>
      <c r="L13" s="65">
        <f t="shared" si="1"/>
        <v>46.457286432160807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122.09</v>
      </c>
      <c r="H14" s="66">
        <v>199</v>
      </c>
      <c r="I14" s="66">
        <v>199</v>
      </c>
      <c r="J14" s="66">
        <v>92.45</v>
      </c>
      <c r="K14" s="66">
        <f t="shared" si="0"/>
        <v>75.722827422393308</v>
      </c>
      <c r="L14" s="66">
        <f t="shared" si="1"/>
        <v>46.457286432160807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771874.1</v>
      </c>
      <c r="H15" s="65">
        <f>H16</f>
        <v>908606</v>
      </c>
      <c r="I15" s="65">
        <f>I16</f>
        <v>1096023.44</v>
      </c>
      <c r="J15" s="65">
        <f>J16</f>
        <v>1095780.58</v>
      </c>
      <c r="K15" s="65">
        <f t="shared" si="0"/>
        <v>141.96364147987347</v>
      </c>
      <c r="L15" s="65">
        <f t="shared" si="1"/>
        <v>99.977841714772097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771874.1</v>
      </c>
      <c r="H16" s="65">
        <f>H17+H18</f>
        <v>908606</v>
      </c>
      <c r="I16" s="65">
        <f>I17+I18</f>
        <v>1096023.44</v>
      </c>
      <c r="J16" s="65">
        <f>J17+J18</f>
        <v>1095780.58</v>
      </c>
      <c r="K16" s="65">
        <f t="shared" si="0"/>
        <v>141.96364147987347</v>
      </c>
      <c r="L16" s="65">
        <f t="shared" si="1"/>
        <v>99.977841714772097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771874.1</v>
      </c>
      <c r="H17" s="66">
        <v>908606</v>
      </c>
      <c r="I17" s="66">
        <v>1096023.44</v>
      </c>
      <c r="J17" s="66">
        <v>1095780.58</v>
      </c>
      <c r="K17" s="66">
        <f t="shared" si="0"/>
        <v>141.96364147987347</v>
      </c>
      <c r="L17" s="66">
        <f t="shared" si="1"/>
        <v>99.977841714772097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771996.19000000006</v>
      </c>
      <c r="H23" s="65">
        <f>H24</f>
        <v>908805</v>
      </c>
      <c r="I23" s="65">
        <f>I24</f>
        <v>1096222.44</v>
      </c>
      <c r="J23" s="65">
        <f>J24</f>
        <v>1095868.1400000001</v>
      </c>
      <c r="K23" s="70">
        <f t="shared" ref="K23:K65" si="3">(J23*100)/G23</f>
        <v>141.95253217506163</v>
      </c>
      <c r="L23" s="70">
        <f t="shared" ref="L23:L65" si="4">(J23*100)/I23</f>
        <v>99.967679917225567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771996.19000000006</v>
      </c>
      <c r="H24" s="65">
        <f>H25+H34+H62</f>
        <v>908805</v>
      </c>
      <c r="I24" s="65">
        <f>I25+I34+I62</f>
        <v>1096222.44</v>
      </c>
      <c r="J24" s="65">
        <f>J25+J34+J62</f>
        <v>1095868.1400000001</v>
      </c>
      <c r="K24" s="65">
        <f t="shared" si="3"/>
        <v>141.95253217506163</v>
      </c>
      <c r="L24" s="65">
        <f t="shared" si="4"/>
        <v>99.967679917225567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664906.29</v>
      </c>
      <c r="H25" s="65">
        <f>H26+H29+H31</f>
        <v>799720</v>
      </c>
      <c r="I25" s="65">
        <f>I26+I29+I31</f>
        <v>937544</v>
      </c>
      <c r="J25" s="65">
        <f>J26+J29+J31</f>
        <v>937425.45000000019</v>
      </c>
      <c r="K25" s="65">
        <f t="shared" si="3"/>
        <v>140.9861004623674</v>
      </c>
      <c r="L25" s="65">
        <f t="shared" si="4"/>
        <v>99.987355260126463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560681.61</v>
      </c>
      <c r="H26" s="65">
        <f>H27+H28</f>
        <v>661945</v>
      </c>
      <c r="I26" s="65">
        <f>I27+I28</f>
        <v>772097</v>
      </c>
      <c r="J26" s="65">
        <f>J27+J28</f>
        <v>772058.22000000009</v>
      </c>
      <c r="K26" s="65">
        <f t="shared" si="3"/>
        <v>137.69993633285031</v>
      </c>
      <c r="L26" s="65">
        <f t="shared" si="4"/>
        <v>99.994977315026475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554465.11</v>
      </c>
      <c r="H27" s="66">
        <v>657600</v>
      </c>
      <c r="I27" s="66">
        <v>762020</v>
      </c>
      <c r="J27" s="66">
        <v>761493.18</v>
      </c>
      <c r="K27" s="66">
        <f t="shared" si="3"/>
        <v>137.33834036915326</v>
      </c>
      <c r="L27" s="66">
        <f t="shared" si="4"/>
        <v>99.930865331618591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6216.5</v>
      </c>
      <c r="H28" s="66">
        <v>4345</v>
      </c>
      <c r="I28" s="66">
        <v>10077</v>
      </c>
      <c r="J28" s="66">
        <v>10565.04</v>
      </c>
      <c r="K28" s="66">
        <f t="shared" si="3"/>
        <v>169.95158047132631</v>
      </c>
      <c r="L28" s="66">
        <f t="shared" si="4"/>
        <v>104.84310806787734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11712.18</v>
      </c>
      <c r="H29" s="65">
        <f>H30</f>
        <v>18174</v>
      </c>
      <c r="I29" s="65">
        <f>I30</f>
        <v>24746</v>
      </c>
      <c r="J29" s="65">
        <f>J30</f>
        <v>24692.91</v>
      </c>
      <c r="K29" s="65">
        <f t="shared" si="3"/>
        <v>210.83103230995425</v>
      </c>
      <c r="L29" s="65">
        <f t="shared" si="4"/>
        <v>99.785460276408315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11712.18</v>
      </c>
      <c r="H30" s="66">
        <v>18174</v>
      </c>
      <c r="I30" s="66">
        <v>24746</v>
      </c>
      <c r="J30" s="66">
        <v>24692.91</v>
      </c>
      <c r="K30" s="66">
        <f t="shared" si="3"/>
        <v>210.83103230995425</v>
      </c>
      <c r="L30" s="66">
        <f t="shared" si="4"/>
        <v>99.785460276408315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92512.5</v>
      </c>
      <c r="H31" s="65">
        <f>H32+H33</f>
        <v>119601</v>
      </c>
      <c r="I31" s="65">
        <f>I32+I33</f>
        <v>140701</v>
      </c>
      <c r="J31" s="65">
        <f>J32+J33</f>
        <v>140674.32</v>
      </c>
      <c r="K31" s="65">
        <f t="shared" si="3"/>
        <v>152.05979732468586</v>
      </c>
      <c r="L31" s="65">
        <f t="shared" si="4"/>
        <v>99.981037803569265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13285</v>
      </c>
      <c r="I32" s="66">
        <v>13285</v>
      </c>
      <c r="J32" s="66">
        <v>13284.75</v>
      </c>
      <c r="K32" s="66" t="e">
        <f t="shared" si="3"/>
        <v>#DIV/0!</v>
      </c>
      <c r="L32" s="66">
        <f t="shared" si="4"/>
        <v>99.998118178396695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92512.5</v>
      </c>
      <c r="H33" s="66">
        <v>106316</v>
      </c>
      <c r="I33" s="66">
        <v>127416</v>
      </c>
      <c r="J33" s="66">
        <v>127389.57</v>
      </c>
      <c r="K33" s="66">
        <f t="shared" si="3"/>
        <v>137.69984596676125</v>
      </c>
      <c r="L33" s="66">
        <f t="shared" si="4"/>
        <v>99.979256922207568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G35+G40+G45+G54+G56</f>
        <v>106842.90000000001</v>
      </c>
      <c r="H34" s="65">
        <f>H35+H40+H45+H54+H56</f>
        <v>102886</v>
      </c>
      <c r="I34" s="65">
        <f>I35+I40+I45+I54+I56</f>
        <v>151978.44</v>
      </c>
      <c r="J34" s="65">
        <f>J35+J40+J45+J54+J56</f>
        <v>151866.99999999997</v>
      </c>
      <c r="K34" s="65">
        <f t="shared" si="3"/>
        <v>142.14046979256457</v>
      </c>
      <c r="L34" s="65">
        <f t="shared" si="4"/>
        <v>99.926673809785129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35087.31</v>
      </c>
      <c r="H35" s="65">
        <f>H36+H37+H38+H39</f>
        <v>40982</v>
      </c>
      <c r="I35" s="65">
        <f>I36+I37+I38+I39</f>
        <v>38452</v>
      </c>
      <c r="J35" s="65">
        <f>J36+J37+J38+J39</f>
        <v>37355.729999999996</v>
      </c>
      <c r="K35" s="65">
        <f t="shared" si="3"/>
        <v>106.46507241506973</v>
      </c>
      <c r="L35" s="65">
        <f t="shared" si="4"/>
        <v>97.148990949755543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2813.15</v>
      </c>
      <c r="H36" s="66">
        <v>3252</v>
      </c>
      <c r="I36" s="66">
        <v>3252</v>
      </c>
      <c r="J36" s="66">
        <v>3590.42</v>
      </c>
      <c r="K36" s="66">
        <f t="shared" si="3"/>
        <v>127.62988109414712</v>
      </c>
      <c r="L36" s="66">
        <f t="shared" si="4"/>
        <v>110.40651906519065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30888.28</v>
      </c>
      <c r="H37" s="66">
        <v>37200</v>
      </c>
      <c r="I37" s="66">
        <v>35200</v>
      </c>
      <c r="J37" s="66">
        <v>33765.31</v>
      </c>
      <c r="K37" s="66">
        <f t="shared" si="3"/>
        <v>109.31430950509385</v>
      </c>
      <c r="L37" s="66">
        <f t="shared" si="4"/>
        <v>95.924176136363641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1385.88</v>
      </c>
      <c r="H38" s="66">
        <v>265</v>
      </c>
      <c r="I38" s="66">
        <v>0</v>
      </c>
      <c r="J38" s="66">
        <v>0</v>
      </c>
      <c r="K38" s="66">
        <f t="shared" si="3"/>
        <v>0</v>
      </c>
      <c r="L38" s="66" t="e">
        <f t="shared" si="4"/>
        <v>#DIV/0!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265</v>
      </c>
      <c r="I39" s="66">
        <v>0</v>
      </c>
      <c r="J39" s="66">
        <v>0</v>
      </c>
      <c r="K39" s="66" t="e">
        <f t="shared" si="3"/>
        <v>#DIV/0!</v>
      </c>
      <c r="L39" s="66" t="e">
        <f t="shared" si="4"/>
        <v>#DIV/0!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9611.7200000000012</v>
      </c>
      <c r="H40" s="65">
        <f>H41+H42+H43+H44</f>
        <v>11482</v>
      </c>
      <c r="I40" s="65">
        <f>I41+I42+I43+I44</f>
        <v>10867</v>
      </c>
      <c r="J40" s="65">
        <f>J41+J42+J43+J44</f>
        <v>9894.8399999999983</v>
      </c>
      <c r="K40" s="65">
        <f t="shared" si="3"/>
        <v>102.94557061587311</v>
      </c>
      <c r="L40" s="65">
        <f t="shared" si="4"/>
        <v>91.054016747952517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7953.09</v>
      </c>
      <c r="H41" s="66">
        <v>8826</v>
      </c>
      <c r="I41" s="66">
        <v>8826</v>
      </c>
      <c r="J41" s="66">
        <v>8612.7199999999993</v>
      </c>
      <c r="K41" s="66">
        <f t="shared" si="3"/>
        <v>108.29400899524587</v>
      </c>
      <c r="L41" s="66">
        <f t="shared" si="4"/>
        <v>97.583503285746659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1363.93</v>
      </c>
      <c r="H42" s="66">
        <v>1991</v>
      </c>
      <c r="I42" s="66">
        <v>1991</v>
      </c>
      <c r="J42" s="66">
        <v>1234.6600000000001</v>
      </c>
      <c r="K42" s="66">
        <f t="shared" si="3"/>
        <v>90.522240877464384</v>
      </c>
      <c r="L42" s="66">
        <f t="shared" si="4"/>
        <v>62.012054244098444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247.51</v>
      </c>
      <c r="H43" s="66">
        <v>400</v>
      </c>
      <c r="I43" s="66">
        <v>50</v>
      </c>
      <c r="J43" s="66">
        <v>47.46</v>
      </c>
      <c r="K43" s="66">
        <f t="shared" si="3"/>
        <v>19.174982828976606</v>
      </c>
      <c r="L43" s="66">
        <f t="shared" si="4"/>
        <v>94.92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47.19</v>
      </c>
      <c r="H44" s="66">
        <v>265</v>
      </c>
      <c r="I44" s="66">
        <v>0</v>
      </c>
      <c r="J44" s="66">
        <v>0</v>
      </c>
      <c r="K44" s="66">
        <f t="shared" si="3"/>
        <v>0</v>
      </c>
      <c r="L44" s="66" t="e">
        <f t="shared" si="4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</f>
        <v>61414.79</v>
      </c>
      <c r="H45" s="65">
        <f>H46+H47+H48+H49+H50+H51+H52+H53</f>
        <v>45576</v>
      </c>
      <c r="I45" s="65">
        <f>I46+I47+I48+I49+I50+I51+I52+I53</f>
        <v>100127.44</v>
      </c>
      <c r="J45" s="65">
        <f>J46+J47+J48+J49+J50+J51+J52+J53</f>
        <v>102971.43999999999</v>
      </c>
      <c r="K45" s="65">
        <f t="shared" si="3"/>
        <v>167.66554115059256</v>
      </c>
      <c r="L45" s="65">
        <f t="shared" si="4"/>
        <v>102.84038021944833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8150.42</v>
      </c>
      <c r="H46" s="66">
        <v>9556</v>
      </c>
      <c r="I46" s="66">
        <v>11000</v>
      </c>
      <c r="J46" s="66">
        <v>11972.16</v>
      </c>
      <c r="K46" s="66">
        <f t="shared" si="3"/>
        <v>146.89009891514792</v>
      </c>
      <c r="L46" s="66">
        <f t="shared" si="4"/>
        <v>108.83781818181818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2446.1</v>
      </c>
      <c r="H47" s="66">
        <v>2389</v>
      </c>
      <c r="I47" s="66">
        <v>2389</v>
      </c>
      <c r="J47" s="66">
        <v>1378.18</v>
      </c>
      <c r="K47" s="66">
        <f t="shared" si="3"/>
        <v>56.341932055108131</v>
      </c>
      <c r="L47" s="66">
        <f t="shared" si="4"/>
        <v>57.688572624529094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1775.86</v>
      </c>
      <c r="H48" s="66">
        <v>1855</v>
      </c>
      <c r="I48" s="66">
        <v>2057</v>
      </c>
      <c r="J48" s="66">
        <v>2057.44</v>
      </c>
      <c r="K48" s="66">
        <f t="shared" si="3"/>
        <v>115.85597963803454</v>
      </c>
      <c r="L48" s="66">
        <f t="shared" si="4"/>
        <v>100.02139037433155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1802.85</v>
      </c>
      <c r="H49" s="66">
        <v>2389</v>
      </c>
      <c r="I49" s="66">
        <v>2389</v>
      </c>
      <c r="J49" s="66">
        <v>1919.73</v>
      </c>
      <c r="K49" s="66">
        <f t="shared" si="3"/>
        <v>106.48306847491472</v>
      </c>
      <c r="L49" s="66">
        <f t="shared" si="4"/>
        <v>80.357053160318131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2240</v>
      </c>
      <c r="H50" s="66">
        <v>100</v>
      </c>
      <c r="I50" s="66">
        <v>315</v>
      </c>
      <c r="J50" s="66">
        <v>175</v>
      </c>
      <c r="K50" s="66">
        <f t="shared" si="3"/>
        <v>7.8125</v>
      </c>
      <c r="L50" s="66">
        <f t="shared" si="4"/>
        <v>55.555555555555557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44812.58</v>
      </c>
      <c r="H51" s="66">
        <v>28987</v>
      </c>
      <c r="I51" s="66">
        <v>81677.440000000002</v>
      </c>
      <c r="J51" s="66">
        <v>85264.67</v>
      </c>
      <c r="K51" s="66">
        <f t="shared" si="3"/>
        <v>190.26949575320143</v>
      </c>
      <c r="L51" s="66">
        <f t="shared" si="4"/>
        <v>104.39194715211445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19.920000000000002</v>
      </c>
      <c r="H52" s="66">
        <v>50</v>
      </c>
      <c r="I52" s="66">
        <v>50</v>
      </c>
      <c r="J52" s="66">
        <v>19.920000000000002</v>
      </c>
      <c r="K52" s="66">
        <f t="shared" si="3"/>
        <v>99.999999999999986</v>
      </c>
      <c r="L52" s="66">
        <f t="shared" si="4"/>
        <v>39.840000000000003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167.06</v>
      </c>
      <c r="H53" s="66">
        <v>250</v>
      </c>
      <c r="I53" s="66">
        <v>250</v>
      </c>
      <c r="J53" s="66">
        <v>184.34</v>
      </c>
      <c r="K53" s="66">
        <f t="shared" si="3"/>
        <v>110.34358912965402</v>
      </c>
      <c r="L53" s="66">
        <f t="shared" si="4"/>
        <v>73.736000000000004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336.78</v>
      </c>
      <c r="H54" s="65">
        <f>H55</f>
        <v>400</v>
      </c>
      <c r="I54" s="65">
        <f>I55</f>
        <v>400</v>
      </c>
      <c r="J54" s="65">
        <f>J55</f>
        <v>133.96</v>
      </c>
      <c r="K54" s="65">
        <f t="shared" si="3"/>
        <v>39.776708830690659</v>
      </c>
      <c r="L54" s="65">
        <f t="shared" si="4"/>
        <v>33.49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336.78</v>
      </c>
      <c r="H55" s="66">
        <v>400</v>
      </c>
      <c r="I55" s="66">
        <v>400</v>
      </c>
      <c r="J55" s="66">
        <v>133.96</v>
      </c>
      <c r="K55" s="66">
        <f t="shared" si="3"/>
        <v>39.776708830690659</v>
      </c>
      <c r="L55" s="66">
        <f t="shared" si="4"/>
        <v>33.49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392.29999999999995</v>
      </c>
      <c r="H56" s="65">
        <f>H57+H58+H59+H60+H61</f>
        <v>4446</v>
      </c>
      <c r="I56" s="65">
        <f>I57+I58+I59+I60+I61</f>
        <v>2132</v>
      </c>
      <c r="J56" s="65">
        <f>J57+J58+J59+J60+J61</f>
        <v>1511.03</v>
      </c>
      <c r="K56" s="65">
        <f t="shared" si="3"/>
        <v>385.17206219729803</v>
      </c>
      <c r="L56" s="65">
        <f t="shared" si="4"/>
        <v>70.873827392120077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78.77</v>
      </c>
      <c r="H57" s="66">
        <v>199</v>
      </c>
      <c r="I57" s="66">
        <v>91</v>
      </c>
      <c r="J57" s="66">
        <v>90.07</v>
      </c>
      <c r="K57" s="66">
        <f t="shared" si="3"/>
        <v>114.34556303161102</v>
      </c>
      <c r="L57" s="66">
        <f t="shared" si="4"/>
        <v>98.978021978021971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265</v>
      </c>
      <c r="H58" s="66">
        <v>265</v>
      </c>
      <c r="I58" s="66">
        <v>265</v>
      </c>
      <c r="J58" s="66">
        <v>265</v>
      </c>
      <c r="K58" s="66">
        <f t="shared" si="3"/>
        <v>100</v>
      </c>
      <c r="L58" s="66">
        <f t="shared" si="4"/>
        <v>100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2256</v>
      </c>
      <c r="I59" s="66">
        <v>550</v>
      </c>
      <c r="J59" s="66">
        <v>295.44</v>
      </c>
      <c r="K59" s="66" t="e">
        <f t="shared" si="3"/>
        <v>#DIV/0!</v>
      </c>
      <c r="L59" s="66">
        <f t="shared" si="4"/>
        <v>53.716363636363639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1062</v>
      </c>
      <c r="I60" s="66">
        <v>562</v>
      </c>
      <c r="J60" s="66">
        <v>259.73</v>
      </c>
      <c r="K60" s="66" t="e">
        <f t="shared" si="3"/>
        <v>#DIV/0!</v>
      </c>
      <c r="L60" s="66">
        <f t="shared" si="4"/>
        <v>46.215302491103202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48.53</v>
      </c>
      <c r="H61" s="66">
        <v>664</v>
      </c>
      <c r="I61" s="66">
        <v>664</v>
      </c>
      <c r="J61" s="66">
        <v>600.79</v>
      </c>
      <c r="K61" s="66">
        <f t="shared" si="3"/>
        <v>1237.9765093756439</v>
      </c>
      <c r="L61" s="66">
        <f t="shared" si="4"/>
        <v>90.480421686746993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</f>
        <v>247</v>
      </c>
      <c r="H62" s="65">
        <f>H63</f>
        <v>6199</v>
      </c>
      <c r="I62" s="65">
        <f>I63</f>
        <v>6700</v>
      </c>
      <c r="J62" s="65">
        <f>J63</f>
        <v>6575.69</v>
      </c>
      <c r="K62" s="65">
        <f t="shared" si="3"/>
        <v>2662.2226720647773</v>
      </c>
      <c r="L62" s="65">
        <f t="shared" si="4"/>
        <v>98.14462686567164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G64+G65</f>
        <v>247</v>
      </c>
      <c r="H63" s="65">
        <f>H64+H65</f>
        <v>6199</v>
      </c>
      <c r="I63" s="65">
        <f>I64+I65</f>
        <v>6700</v>
      </c>
      <c r="J63" s="65">
        <f>J64+J65</f>
        <v>6575.69</v>
      </c>
      <c r="K63" s="65">
        <f t="shared" si="3"/>
        <v>2662.2226720647773</v>
      </c>
      <c r="L63" s="65">
        <f t="shared" si="4"/>
        <v>98.14462686567164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247</v>
      </c>
      <c r="H64" s="66">
        <v>199</v>
      </c>
      <c r="I64" s="66">
        <v>500</v>
      </c>
      <c r="J64" s="66">
        <v>403.83</v>
      </c>
      <c r="K64" s="66">
        <f t="shared" si="3"/>
        <v>163.49392712550608</v>
      </c>
      <c r="L64" s="66">
        <f t="shared" si="4"/>
        <v>80.766000000000005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0</v>
      </c>
      <c r="H65" s="66">
        <v>6000</v>
      </c>
      <c r="I65" s="66">
        <v>6200</v>
      </c>
      <c r="J65" s="66">
        <v>6171.86</v>
      </c>
      <c r="K65" s="66" t="e">
        <f t="shared" si="3"/>
        <v>#DIV/0!</v>
      </c>
      <c r="L65" s="66">
        <f t="shared" si="4"/>
        <v>99.546129032258065</v>
      </c>
    </row>
    <row r="66" spans="2:12" x14ac:dyDescent="0.25">
      <c r="B66" s="65"/>
      <c r="C66" s="66"/>
      <c r="D66" s="67"/>
      <c r="E66" s="68"/>
      <c r="F66" s="8"/>
      <c r="G66" s="65"/>
      <c r="H66" s="65"/>
      <c r="I66" s="65"/>
      <c r="J66" s="65"/>
      <c r="K66" s="70"/>
      <c r="L6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771996.19</v>
      </c>
      <c r="D6" s="71">
        <f>D7+D9</f>
        <v>908805</v>
      </c>
      <c r="E6" s="71">
        <f>E7+E9</f>
        <v>1096222.44</v>
      </c>
      <c r="F6" s="71">
        <f>F7+F9</f>
        <v>1095873.03</v>
      </c>
      <c r="G6" s="72">
        <f t="shared" ref="G6:G15" si="0">(F6*100)/C6</f>
        <v>141.95316559787685</v>
      </c>
      <c r="H6" s="72">
        <f t="shared" ref="H6:H15" si="1">(F6*100)/E6</f>
        <v>99.968125994574606</v>
      </c>
    </row>
    <row r="7" spans="1:8" x14ac:dyDescent="0.25">
      <c r="A7"/>
      <c r="B7" s="8" t="s">
        <v>148</v>
      </c>
      <c r="C7" s="71">
        <f>C8</f>
        <v>771874.1</v>
      </c>
      <c r="D7" s="71">
        <f>D8</f>
        <v>908606</v>
      </c>
      <c r="E7" s="71">
        <f>E8</f>
        <v>1096023.44</v>
      </c>
      <c r="F7" s="71">
        <f>F8</f>
        <v>1095780.58</v>
      </c>
      <c r="G7" s="72">
        <f t="shared" si="0"/>
        <v>141.96364147987347</v>
      </c>
      <c r="H7" s="72">
        <f t="shared" si="1"/>
        <v>99.977841714772097</v>
      </c>
    </row>
    <row r="8" spans="1:8" x14ac:dyDescent="0.25">
      <c r="A8"/>
      <c r="B8" s="16" t="s">
        <v>149</v>
      </c>
      <c r="C8" s="73">
        <v>771874.1</v>
      </c>
      <c r="D8" s="73">
        <v>908606</v>
      </c>
      <c r="E8" s="73">
        <v>1096023.44</v>
      </c>
      <c r="F8" s="74">
        <v>1095780.58</v>
      </c>
      <c r="G8" s="70">
        <f t="shared" si="0"/>
        <v>141.96364147987347</v>
      </c>
      <c r="H8" s="70">
        <f t="shared" si="1"/>
        <v>99.977841714772097</v>
      </c>
    </row>
    <row r="9" spans="1:8" x14ac:dyDescent="0.25">
      <c r="A9"/>
      <c r="B9" s="8" t="s">
        <v>150</v>
      </c>
      <c r="C9" s="71">
        <f>C10</f>
        <v>122.09</v>
      </c>
      <c r="D9" s="71">
        <f>D10</f>
        <v>199</v>
      </c>
      <c r="E9" s="71">
        <f>E10</f>
        <v>199</v>
      </c>
      <c r="F9" s="71">
        <f>F10</f>
        <v>92.45</v>
      </c>
      <c r="G9" s="72">
        <f t="shared" si="0"/>
        <v>75.722827422393308</v>
      </c>
      <c r="H9" s="72">
        <f t="shared" si="1"/>
        <v>46.457286432160807</v>
      </c>
    </row>
    <row r="10" spans="1:8" x14ac:dyDescent="0.25">
      <c r="A10"/>
      <c r="B10" s="16" t="s">
        <v>151</v>
      </c>
      <c r="C10" s="73">
        <v>122.09</v>
      </c>
      <c r="D10" s="73">
        <v>199</v>
      </c>
      <c r="E10" s="73">
        <v>199</v>
      </c>
      <c r="F10" s="74">
        <v>92.45</v>
      </c>
      <c r="G10" s="70">
        <f t="shared" si="0"/>
        <v>75.722827422393308</v>
      </c>
      <c r="H10" s="70">
        <f t="shared" si="1"/>
        <v>46.457286432160807</v>
      </c>
    </row>
    <row r="11" spans="1:8" x14ac:dyDescent="0.25">
      <c r="B11" s="8" t="s">
        <v>32</v>
      </c>
      <c r="C11" s="75">
        <f>C12+C14</f>
        <v>771996.19</v>
      </c>
      <c r="D11" s="75">
        <f>D12+D14</f>
        <v>908805</v>
      </c>
      <c r="E11" s="75">
        <f>E12+E14</f>
        <v>1096222.44</v>
      </c>
      <c r="F11" s="75">
        <f>F12+F14</f>
        <v>1095868.1400000001</v>
      </c>
      <c r="G11" s="72">
        <f t="shared" si="0"/>
        <v>141.95253217506166</v>
      </c>
      <c r="H11" s="72">
        <f t="shared" si="1"/>
        <v>99.967679917225567</v>
      </c>
    </row>
    <row r="12" spans="1:8" x14ac:dyDescent="0.25">
      <c r="A12"/>
      <c r="B12" s="8" t="s">
        <v>148</v>
      </c>
      <c r="C12" s="75">
        <f>C13</f>
        <v>771874.1</v>
      </c>
      <c r="D12" s="75">
        <f>D13</f>
        <v>908606</v>
      </c>
      <c r="E12" s="75">
        <f>E13</f>
        <v>1096023.44</v>
      </c>
      <c r="F12" s="75">
        <f>F13</f>
        <v>1095780.58</v>
      </c>
      <c r="G12" s="72">
        <f t="shared" si="0"/>
        <v>141.96364147987347</v>
      </c>
      <c r="H12" s="72">
        <f t="shared" si="1"/>
        <v>99.977841714772097</v>
      </c>
    </row>
    <row r="13" spans="1:8" x14ac:dyDescent="0.25">
      <c r="A13"/>
      <c r="B13" s="16" t="s">
        <v>149</v>
      </c>
      <c r="C13" s="73">
        <v>771874.1</v>
      </c>
      <c r="D13" s="73">
        <v>908606</v>
      </c>
      <c r="E13" s="76">
        <v>1096023.44</v>
      </c>
      <c r="F13" s="74">
        <v>1095780.58</v>
      </c>
      <c r="G13" s="70">
        <f t="shared" si="0"/>
        <v>141.96364147987347</v>
      </c>
      <c r="H13" s="70">
        <f t="shared" si="1"/>
        <v>99.977841714772097</v>
      </c>
    </row>
    <row r="14" spans="1:8" x14ac:dyDescent="0.25">
      <c r="A14"/>
      <c r="B14" s="8" t="s">
        <v>150</v>
      </c>
      <c r="C14" s="75">
        <f>C15</f>
        <v>122.09</v>
      </c>
      <c r="D14" s="75">
        <f>D15</f>
        <v>199</v>
      </c>
      <c r="E14" s="75">
        <f>E15</f>
        <v>199</v>
      </c>
      <c r="F14" s="75">
        <f>F15</f>
        <v>87.56</v>
      </c>
      <c r="G14" s="72">
        <f t="shared" si="0"/>
        <v>71.717585387828649</v>
      </c>
      <c r="H14" s="72">
        <f t="shared" si="1"/>
        <v>44</v>
      </c>
    </row>
    <row r="15" spans="1:8" x14ac:dyDescent="0.25">
      <c r="A15"/>
      <c r="B15" s="16" t="s">
        <v>151</v>
      </c>
      <c r="C15" s="73">
        <v>122.09</v>
      </c>
      <c r="D15" s="73">
        <v>199</v>
      </c>
      <c r="E15" s="76">
        <v>199</v>
      </c>
      <c r="F15" s="74">
        <v>87.56</v>
      </c>
      <c r="G15" s="70">
        <f t="shared" si="0"/>
        <v>71.717585387828649</v>
      </c>
      <c r="H15" s="70">
        <f t="shared" si="1"/>
        <v>44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771996.19</v>
      </c>
      <c r="D6" s="75">
        <f t="shared" si="0"/>
        <v>908805</v>
      </c>
      <c r="E6" s="75">
        <f t="shared" si="0"/>
        <v>1096222.44</v>
      </c>
      <c r="F6" s="75">
        <f t="shared" si="0"/>
        <v>1095868.1399999999</v>
      </c>
      <c r="G6" s="70">
        <f>(F6*100)/C6</f>
        <v>141.95253217506166</v>
      </c>
      <c r="H6" s="70">
        <f>(F6*100)/E6</f>
        <v>99.967679917225567</v>
      </c>
    </row>
    <row r="7" spans="2:8" x14ac:dyDescent="0.25">
      <c r="B7" s="8" t="s">
        <v>152</v>
      </c>
      <c r="C7" s="75">
        <f t="shared" si="0"/>
        <v>771996.19</v>
      </c>
      <c r="D7" s="75">
        <f t="shared" si="0"/>
        <v>908805</v>
      </c>
      <c r="E7" s="75">
        <f t="shared" si="0"/>
        <v>1096222.44</v>
      </c>
      <c r="F7" s="75">
        <f t="shared" si="0"/>
        <v>1095868.1399999999</v>
      </c>
      <c r="G7" s="70">
        <f>(F7*100)/C7</f>
        <v>141.95253217506166</v>
      </c>
      <c r="H7" s="70">
        <f>(F7*100)/E7</f>
        <v>99.967679917225567</v>
      </c>
    </row>
    <row r="8" spans="2:8" x14ac:dyDescent="0.25">
      <c r="B8" s="11" t="s">
        <v>153</v>
      </c>
      <c r="C8" s="73">
        <v>771996.19</v>
      </c>
      <c r="D8" s="73">
        <v>908805</v>
      </c>
      <c r="E8" s="73">
        <v>1096222.44</v>
      </c>
      <c r="F8" s="74">
        <v>1095868.1399999999</v>
      </c>
      <c r="G8" s="70">
        <f>(F8*100)/C8</f>
        <v>141.95253217506166</v>
      </c>
      <c r="H8" s="70">
        <f>(F8*100)/E8</f>
        <v>99.967679917225567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154</v>
      </c>
      <c r="C1" s="39"/>
    </row>
    <row r="2" spans="1:6" ht="15" customHeight="1" x14ac:dyDescent="0.2">
      <c r="A2" s="41" t="s">
        <v>34</v>
      </c>
      <c r="B2" s="42" t="s">
        <v>155</v>
      </c>
      <c r="C2" s="39"/>
    </row>
    <row r="3" spans="1:6" s="39" customFormat="1" ht="43.5" customHeight="1" x14ac:dyDescent="0.2">
      <c r="A3" s="43" t="s">
        <v>35</v>
      </c>
      <c r="B3" s="37" t="s">
        <v>156</v>
      </c>
    </row>
    <row r="4" spans="1:6" s="39" customFormat="1" x14ac:dyDescent="0.2">
      <c r="A4" s="43" t="s">
        <v>36</v>
      </c>
      <c r="B4" s="44" t="s">
        <v>157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158</v>
      </c>
      <c r="B7" s="46"/>
      <c r="C7" s="77">
        <f>C11</f>
        <v>908606</v>
      </c>
      <c r="D7" s="77">
        <f>D11</f>
        <v>1096023.44</v>
      </c>
      <c r="E7" s="77">
        <f>E11</f>
        <v>1095780.58</v>
      </c>
      <c r="F7" s="77">
        <f>(E7*100)/D7</f>
        <v>99.977841714772097</v>
      </c>
    </row>
    <row r="8" spans="1:6" x14ac:dyDescent="0.2">
      <c r="A8" s="47" t="s">
        <v>68</v>
      </c>
      <c r="B8" s="46"/>
      <c r="C8" s="77">
        <f>C59</f>
        <v>199</v>
      </c>
      <c r="D8" s="77">
        <f>D59</f>
        <v>199</v>
      </c>
      <c r="E8" s="77">
        <f>E59</f>
        <v>87.56</v>
      </c>
      <c r="F8" s="77">
        <f>(E8*100)/D8</f>
        <v>44</v>
      </c>
    </row>
    <row r="9" spans="1:6" s="57" customFormat="1" x14ac:dyDescent="0.2"/>
    <row r="10" spans="1:6" ht="38.25" x14ac:dyDescent="0.2">
      <c r="A10" s="47" t="s">
        <v>159</v>
      </c>
      <c r="B10" s="47" t="s">
        <v>160</v>
      </c>
      <c r="C10" s="47" t="s">
        <v>43</v>
      </c>
      <c r="D10" s="47" t="s">
        <v>161</v>
      </c>
      <c r="E10" s="47" t="s">
        <v>162</v>
      </c>
      <c r="F10" s="47" t="s">
        <v>163</v>
      </c>
    </row>
    <row r="11" spans="1:6" x14ac:dyDescent="0.2">
      <c r="A11" s="48" t="s">
        <v>158</v>
      </c>
      <c r="B11" s="48" t="s">
        <v>164</v>
      </c>
      <c r="C11" s="78">
        <f>C12</f>
        <v>908606</v>
      </c>
      <c r="D11" s="78">
        <f>D12</f>
        <v>1096023.44</v>
      </c>
      <c r="E11" s="78">
        <f>E12</f>
        <v>1095780.58</v>
      </c>
      <c r="F11" s="79">
        <f>(E11*100)/D11</f>
        <v>99.977841714772097</v>
      </c>
    </row>
    <row r="12" spans="1:6" x14ac:dyDescent="0.2">
      <c r="A12" s="49" t="s">
        <v>66</v>
      </c>
      <c r="B12" s="50" t="s">
        <v>67</v>
      </c>
      <c r="C12" s="80">
        <f>C13+C22+C50</f>
        <v>908606</v>
      </c>
      <c r="D12" s="80">
        <f>D13+D22+D50</f>
        <v>1096023.44</v>
      </c>
      <c r="E12" s="80">
        <f>E13+E22+E50</f>
        <v>1095780.58</v>
      </c>
      <c r="F12" s="81">
        <f>(E12*100)/D12</f>
        <v>99.977841714772097</v>
      </c>
    </row>
    <row r="13" spans="1:6" x14ac:dyDescent="0.2">
      <c r="A13" s="51" t="s">
        <v>68</v>
      </c>
      <c r="B13" s="52" t="s">
        <v>69</v>
      </c>
      <c r="C13" s="82">
        <f>C14+C17+C19</f>
        <v>799720</v>
      </c>
      <c r="D13" s="82">
        <f>D14+D17+D19</f>
        <v>937544</v>
      </c>
      <c r="E13" s="82">
        <f>E14+E17+E19</f>
        <v>937425.45000000019</v>
      </c>
      <c r="F13" s="81">
        <f>(E13*100)/D13</f>
        <v>99.987355260126463</v>
      </c>
    </row>
    <row r="14" spans="1:6" x14ac:dyDescent="0.2">
      <c r="A14" s="53" t="s">
        <v>70</v>
      </c>
      <c r="B14" s="54" t="s">
        <v>71</v>
      </c>
      <c r="C14" s="83">
        <f>C15+C16</f>
        <v>661945</v>
      </c>
      <c r="D14" s="83">
        <f>D15+D16</f>
        <v>772097</v>
      </c>
      <c r="E14" s="83">
        <f>E15+E16</f>
        <v>772058.22000000009</v>
      </c>
      <c r="F14" s="83">
        <f>(E14*100)/D14</f>
        <v>99.994977315026475</v>
      </c>
    </row>
    <row r="15" spans="1:6" x14ac:dyDescent="0.2">
      <c r="A15" s="55" t="s">
        <v>72</v>
      </c>
      <c r="B15" s="56" t="s">
        <v>73</v>
      </c>
      <c r="C15" s="84">
        <v>657600</v>
      </c>
      <c r="D15" s="84">
        <v>762020</v>
      </c>
      <c r="E15" s="84">
        <v>761493.18</v>
      </c>
      <c r="F15" s="84"/>
    </row>
    <row r="16" spans="1:6" x14ac:dyDescent="0.2">
      <c r="A16" s="55" t="s">
        <v>74</v>
      </c>
      <c r="B16" s="56" t="s">
        <v>75</v>
      </c>
      <c r="C16" s="84">
        <v>4345</v>
      </c>
      <c r="D16" s="84">
        <v>10077</v>
      </c>
      <c r="E16" s="84">
        <v>10565.04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18174</v>
      </c>
      <c r="D17" s="83">
        <f>D18</f>
        <v>24746</v>
      </c>
      <c r="E17" s="83">
        <f>E18</f>
        <v>24692.91</v>
      </c>
      <c r="F17" s="83">
        <f>(E17*100)/D17</f>
        <v>99.785460276408315</v>
      </c>
    </row>
    <row r="18" spans="1:6" x14ac:dyDescent="0.2">
      <c r="A18" s="55" t="s">
        <v>78</v>
      </c>
      <c r="B18" s="56" t="s">
        <v>77</v>
      </c>
      <c r="C18" s="84">
        <v>18174</v>
      </c>
      <c r="D18" s="84">
        <v>24746</v>
      </c>
      <c r="E18" s="84">
        <v>24692.91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119601</v>
      </c>
      <c r="D19" s="83">
        <f>D20+D21</f>
        <v>140701</v>
      </c>
      <c r="E19" s="83">
        <f>E20+E21</f>
        <v>140674.32</v>
      </c>
      <c r="F19" s="83">
        <f>(E19*100)/D19</f>
        <v>99.981037803569265</v>
      </c>
    </row>
    <row r="20" spans="1:6" x14ac:dyDescent="0.2">
      <c r="A20" s="55" t="s">
        <v>81</v>
      </c>
      <c r="B20" s="56" t="s">
        <v>82</v>
      </c>
      <c r="C20" s="84">
        <v>13285</v>
      </c>
      <c r="D20" s="84">
        <v>13285</v>
      </c>
      <c r="E20" s="84">
        <v>13284.75</v>
      </c>
      <c r="F20" s="84"/>
    </row>
    <row r="21" spans="1:6" x14ac:dyDescent="0.2">
      <c r="A21" s="55" t="s">
        <v>83</v>
      </c>
      <c r="B21" s="56" t="s">
        <v>84</v>
      </c>
      <c r="C21" s="84">
        <v>106316</v>
      </c>
      <c r="D21" s="84">
        <v>127416</v>
      </c>
      <c r="E21" s="84">
        <v>127389.57</v>
      </c>
      <c r="F21" s="84"/>
    </row>
    <row r="22" spans="1:6" x14ac:dyDescent="0.2">
      <c r="A22" s="51" t="s">
        <v>85</v>
      </c>
      <c r="B22" s="52" t="s">
        <v>86</v>
      </c>
      <c r="C22" s="82">
        <f>C23+C28+C33+C42+C44</f>
        <v>102687</v>
      </c>
      <c r="D22" s="82">
        <f>D23+D28+D33+D42+D44</f>
        <v>151779.44</v>
      </c>
      <c r="E22" s="82">
        <f>E23+E28+E33+E42+E44</f>
        <v>151779.43999999997</v>
      </c>
      <c r="F22" s="81">
        <f>(E22*100)/D22</f>
        <v>100</v>
      </c>
    </row>
    <row r="23" spans="1:6" x14ac:dyDescent="0.2">
      <c r="A23" s="53" t="s">
        <v>87</v>
      </c>
      <c r="B23" s="54" t="s">
        <v>88</v>
      </c>
      <c r="C23" s="83">
        <f>C24+C25+C26+C27</f>
        <v>40982</v>
      </c>
      <c r="D23" s="83">
        <f>D24+D25+D26+D27</f>
        <v>38452</v>
      </c>
      <c r="E23" s="83">
        <f>E24+E25+E26+E27</f>
        <v>37355.729999999996</v>
      </c>
      <c r="F23" s="83">
        <f>(E23*100)/D23</f>
        <v>97.148990949755543</v>
      </c>
    </row>
    <row r="24" spans="1:6" x14ac:dyDescent="0.2">
      <c r="A24" s="55" t="s">
        <v>89</v>
      </c>
      <c r="B24" s="56" t="s">
        <v>90</v>
      </c>
      <c r="C24" s="84">
        <v>3252</v>
      </c>
      <c r="D24" s="84">
        <v>3252</v>
      </c>
      <c r="E24" s="84">
        <v>3590.42</v>
      </c>
      <c r="F24" s="84"/>
    </row>
    <row r="25" spans="1:6" ht="25.5" x14ac:dyDescent="0.2">
      <c r="A25" s="55" t="s">
        <v>91</v>
      </c>
      <c r="B25" s="56" t="s">
        <v>92</v>
      </c>
      <c r="C25" s="84">
        <v>37200</v>
      </c>
      <c r="D25" s="84">
        <v>35200</v>
      </c>
      <c r="E25" s="84">
        <v>33765.31</v>
      </c>
      <c r="F25" s="84"/>
    </row>
    <row r="26" spans="1:6" x14ac:dyDescent="0.2">
      <c r="A26" s="55" t="s">
        <v>93</v>
      </c>
      <c r="B26" s="56" t="s">
        <v>94</v>
      </c>
      <c r="C26" s="84">
        <v>265</v>
      </c>
      <c r="D26" s="84">
        <v>0</v>
      </c>
      <c r="E26" s="84">
        <v>0</v>
      </c>
      <c r="F26" s="84"/>
    </row>
    <row r="27" spans="1:6" x14ac:dyDescent="0.2">
      <c r="A27" s="55" t="s">
        <v>95</v>
      </c>
      <c r="B27" s="56" t="s">
        <v>96</v>
      </c>
      <c r="C27" s="84">
        <v>265</v>
      </c>
      <c r="D27" s="84">
        <v>0</v>
      </c>
      <c r="E27" s="84">
        <v>0</v>
      </c>
      <c r="F27" s="84"/>
    </row>
    <row r="28" spans="1:6" x14ac:dyDescent="0.2">
      <c r="A28" s="53" t="s">
        <v>97</v>
      </c>
      <c r="B28" s="54" t="s">
        <v>98</v>
      </c>
      <c r="C28" s="83">
        <f>C29+C30+C31+C32</f>
        <v>11283</v>
      </c>
      <c r="D28" s="83">
        <f>D29+D30+D31+D32</f>
        <v>10668</v>
      </c>
      <c r="E28" s="83">
        <f>E29+E30+E31+E32</f>
        <v>9807.2799999999988</v>
      </c>
      <c r="F28" s="83">
        <f>(E28*100)/D28</f>
        <v>91.931758530183728</v>
      </c>
    </row>
    <row r="29" spans="1:6" x14ac:dyDescent="0.2">
      <c r="A29" s="55" t="s">
        <v>99</v>
      </c>
      <c r="B29" s="56" t="s">
        <v>100</v>
      </c>
      <c r="C29" s="84">
        <v>8627</v>
      </c>
      <c r="D29" s="84">
        <v>8627</v>
      </c>
      <c r="E29" s="84">
        <v>8525.16</v>
      </c>
      <c r="F29" s="84"/>
    </row>
    <row r="30" spans="1:6" x14ac:dyDescent="0.2">
      <c r="A30" s="55" t="s">
        <v>101</v>
      </c>
      <c r="B30" s="56" t="s">
        <v>102</v>
      </c>
      <c r="C30" s="84">
        <v>1991</v>
      </c>
      <c r="D30" s="84">
        <v>1991</v>
      </c>
      <c r="E30" s="84">
        <v>1234.6600000000001</v>
      </c>
      <c r="F30" s="84"/>
    </row>
    <row r="31" spans="1:6" x14ac:dyDescent="0.2">
      <c r="A31" s="55" t="s">
        <v>103</v>
      </c>
      <c r="B31" s="56" t="s">
        <v>104</v>
      </c>
      <c r="C31" s="84">
        <v>400</v>
      </c>
      <c r="D31" s="84">
        <v>50</v>
      </c>
      <c r="E31" s="84">
        <v>47.46</v>
      </c>
      <c r="F31" s="84"/>
    </row>
    <row r="32" spans="1:6" x14ac:dyDescent="0.2">
      <c r="A32" s="55" t="s">
        <v>105</v>
      </c>
      <c r="B32" s="56" t="s">
        <v>106</v>
      </c>
      <c r="C32" s="84">
        <v>265</v>
      </c>
      <c r="D32" s="84">
        <v>0</v>
      </c>
      <c r="E32" s="84">
        <v>0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</f>
        <v>45576</v>
      </c>
      <c r="D33" s="83">
        <f>D34+D35+D36+D37+D38+D39+D40+D41</f>
        <v>100127.44</v>
      </c>
      <c r="E33" s="83">
        <f>E34+E35+E36+E37+E38+E39+E40+E41</f>
        <v>102971.43999999999</v>
      </c>
      <c r="F33" s="83">
        <f>(E33*100)/D33</f>
        <v>102.84038021944833</v>
      </c>
    </row>
    <row r="34" spans="1:6" x14ac:dyDescent="0.2">
      <c r="A34" s="55" t="s">
        <v>109</v>
      </c>
      <c r="B34" s="56" t="s">
        <v>110</v>
      </c>
      <c r="C34" s="84">
        <v>9556</v>
      </c>
      <c r="D34" s="84">
        <v>11000</v>
      </c>
      <c r="E34" s="84">
        <v>11972.16</v>
      </c>
      <c r="F34" s="84"/>
    </row>
    <row r="35" spans="1:6" x14ac:dyDescent="0.2">
      <c r="A35" s="55" t="s">
        <v>111</v>
      </c>
      <c r="B35" s="56" t="s">
        <v>112</v>
      </c>
      <c r="C35" s="84">
        <v>2389</v>
      </c>
      <c r="D35" s="84">
        <v>2389</v>
      </c>
      <c r="E35" s="84">
        <v>1378.18</v>
      </c>
      <c r="F35" s="84"/>
    </row>
    <row r="36" spans="1:6" x14ac:dyDescent="0.2">
      <c r="A36" s="55" t="s">
        <v>113</v>
      </c>
      <c r="B36" s="56" t="s">
        <v>114</v>
      </c>
      <c r="C36" s="84">
        <v>1855</v>
      </c>
      <c r="D36" s="84">
        <v>2057</v>
      </c>
      <c r="E36" s="84">
        <v>2057.44</v>
      </c>
      <c r="F36" s="84"/>
    </row>
    <row r="37" spans="1:6" x14ac:dyDescent="0.2">
      <c r="A37" s="55" t="s">
        <v>115</v>
      </c>
      <c r="B37" s="56" t="s">
        <v>116</v>
      </c>
      <c r="C37" s="84">
        <v>2389</v>
      </c>
      <c r="D37" s="84">
        <v>2389</v>
      </c>
      <c r="E37" s="84">
        <v>1919.73</v>
      </c>
      <c r="F37" s="84"/>
    </row>
    <row r="38" spans="1:6" x14ac:dyDescent="0.2">
      <c r="A38" s="55" t="s">
        <v>117</v>
      </c>
      <c r="B38" s="56" t="s">
        <v>118</v>
      </c>
      <c r="C38" s="84">
        <v>100</v>
      </c>
      <c r="D38" s="84">
        <v>315</v>
      </c>
      <c r="E38" s="84">
        <v>175</v>
      </c>
      <c r="F38" s="84"/>
    </row>
    <row r="39" spans="1:6" x14ac:dyDescent="0.2">
      <c r="A39" s="55" t="s">
        <v>119</v>
      </c>
      <c r="B39" s="56" t="s">
        <v>120</v>
      </c>
      <c r="C39" s="84">
        <v>28987</v>
      </c>
      <c r="D39" s="84">
        <v>81677.440000000002</v>
      </c>
      <c r="E39" s="84">
        <v>85264.67</v>
      </c>
      <c r="F39" s="84"/>
    </row>
    <row r="40" spans="1:6" x14ac:dyDescent="0.2">
      <c r="A40" s="55" t="s">
        <v>121</v>
      </c>
      <c r="B40" s="56" t="s">
        <v>122</v>
      </c>
      <c r="C40" s="84">
        <v>50</v>
      </c>
      <c r="D40" s="84">
        <v>50</v>
      </c>
      <c r="E40" s="84">
        <v>19.920000000000002</v>
      </c>
      <c r="F40" s="84"/>
    </row>
    <row r="41" spans="1:6" x14ac:dyDescent="0.2">
      <c r="A41" s="55" t="s">
        <v>123</v>
      </c>
      <c r="B41" s="56" t="s">
        <v>124</v>
      </c>
      <c r="C41" s="84">
        <v>250</v>
      </c>
      <c r="D41" s="84">
        <v>250</v>
      </c>
      <c r="E41" s="84">
        <v>184.34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400</v>
      </c>
      <c r="D42" s="83">
        <f>D43</f>
        <v>400</v>
      </c>
      <c r="E42" s="83">
        <f>E43</f>
        <v>133.96</v>
      </c>
      <c r="F42" s="83">
        <f>(E42*100)/D42</f>
        <v>33.49</v>
      </c>
    </row>
    <row r="43" spans="1:6" ht="25.5" x14ac:dyDescent="0.2">
      <c r="A43" s="55" t="s">
        <v>127</v>
      </c>
      <c r="B43" s="56" t="s">
        <v>128</v>
      </c>
      <c r="C43" s="84">
        <v>400</v>
      </c>
      <c r="D43" s="84">
        <v>400</v>
      </c>
      <c r="E43" s="84">
        <v>133.96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4446</v>
      </c>
      <c r="D44" s="83">
        <f>D45+D46+D47+D48+D49</f>
        <v>2132</v>
      </c>
      <c r="E44" s="83">
        <f>E45+E46+E47+E48+E49</f>
        <v>1511.03</v>
      </c>
      <c r="F44" s="83">
        <f>(E44*100)/D44</f>
        <v>70.873827392120077</v>
      </c>
    </row>
    <row r="45" spans="1:6" x14ac:dyDescent="0.2">
      <c r="A45" s="55" t="s">
        <v>131</v>
      </c>
      <c r="B45" s="56" t="s">
        <v>132</v>
      </c>
      <c r="C45" s="84">
        <v>199</v>
      </c>
      <c r="D45" s="84">
        <v>91</v>
      </c>
      <c r="E45" s="84">
        <v>90.07</v>
      </c>
      <c r="F45" s="84"/>
    </row>
    <row r="46" spans="1:6" x14ac:dyDescent="0.2">
      <c r="A46" s="55" t="s">
        <v>133</v>
      </c>
      <c r="B46" s="56" t="s">
        <v>134</v>
      </c>
      <c r="C46" s="84">
        <v>265</v>
      </c>
      <c r="D46" s="84">
        <v>265</v>
      </c>
      <c r="E46" s="84">
        <v>265</v>
      </c>
      <c r="F46" s="84"/>
    </row>
    <row r="47" spans="1:6" x14ac:dyDescent="0.2">
      <c r="A47" s="55" t="s">
        <v>135</v>
      </c>
      <c r="B47" s="56" t="s">
        <v>136</v>
      </c>
      <c r="C47" s="84">
        <v>2256</v>
      </c>
      <c r="D47" s="84">
        <v>550</v>
      </c>
      <c r="E47" s="84">
        <v>295.44</v>
      </c>
      <c r="F47" s="84"/>
    </row>
    <row r="48" spans="1:6" x14ac:dyDescent="0.2">
      <c r="A48" s="55" t="s">
        <v>137</v>
      </c>
      <c r="B48" s="56" t="s">
        <v>138</v>
      </c>
      <c r="C48" s="84">
        <v>1062</v>
      </c>
      <c r="D48" s="84">
        <v>562</v>
      </c>
      <c r="E48" s="84">
        <v>259.73</v>
      </c>
      <c r="F48" s="84"/>
    </row>
    <row r="49" spans="1:6" x14ac:dyDescent="0.2">
      <c r="A49" s="55" t="s">
        <v>139</v>
      </c>
      <c r="B49" s="56" t="s">
        <v>130</v>
      </c>
      <c r="C49" s="84">
        <v>664</v>
      </c>
      <c r="D49" s="84">
        <v>664</v>
      </c>
      <c r="E49" s="84">
        <v>600.79</v>
      </c>
      <c r="F49" s="84"/>
    </row>
    <row r="50" spans="1:6" x14ac:dyDescent="0.2">
      <c r="A50" s="51" t="s">
        <v>140</v>
      </c>
      <c r="B50" s="52" t="s">
        <v>141</v>
      </c>
      <c r="C50" s="82">
        <f>C51</f>
        <v>6199</v>
      </c>
      <c r="D50" s="82">
        <f>D51</f>
        <v>6700</v>
      </c>
      <c r="E50" s="82">
        <f>E51</f>
        <v>6575.69</v>
      </c>
      <c r="F50" s="81">
        <f>(E50*100)/D50</f>
        <v>98.14462686567164</v>
      </c>
    </row>
    <row r="51" spans="1:6" x14ac:dyDescent="0.2">
      <c r="A51" s="53" t="s">
        <v>142</v>
      </c>
      <c r="B51" s="54" t="s">
        <v>143</v>
      </c>
      <c r="C51" s="83">
        <f>C52+C53</f>
        <v>6199</v>
      </c>
      <c r="D51" s="83">
        <f>D52+D53</f>
        <v>6700</v>
      </c>
      <c r="E51" s="83">
        <f>E52+E53</f>
        <v>6575.69</v>
      </c>
      <c r="F51" s="83">
        <f>(E51*100)/D51</f>
        <v>98.14462686567164</v>
      </c>
    </row>
    <row r="52" spans="1:6" x14ac:dyDescent="0.2">
      <c r="A52" s="55" t="s">
        <v>144</v>
      </c>
      <c r="B52" s="56" t="s">
        <v>145</v>
      </c>
      <c r="C52" s="84">
        <v>199</v>
      </c>
      <c r="D52" s="84">
        <v>500</v>
      </c>
      <c r="E52" s="84">
        <v>403.83</v>
      </c>
      <c r="F52" s="84"/>
    </row>
    <row r="53" spans="1:6" x14ac:dyDescent="0.2">
      <c r="A53" s="55" t="s">
        <v>146</v>
      </c>
      <c r="B53" s="56" t="s">
        <v>147</v>
      </c>
      <c r="C53" s="84">
        <v>6000</v>
      </c>
      <c r="D53" s="84">
        <v>6200</v>
      </c>
      <c r="E53" s="84">
        <v>6171.86</v>
      </c>
      <c r="F53" s="84"/>
    </row>
    <row r="54" spans="1:6" x14ac:dyDescent="0.2">
      <c r="A54" s="49" t="s">
        <v>50</v>
      </c>
      <c r="B54" s="50" t="s">
        <v>51</v>
      </c>
      <c r="C54" s="80">
        <f t="shared" ref="C54:E55" si="0">C55</f>
        <v>908606</v>
      </c>
      <c r="D54" s="80">
        <f t="shared" si="0"/>
        <v>1096023.44</v>
      </c>
      <c r="E54" s="80">
        <f t="shared" si="0"/>
        <v>1095780.58</v>
      </c>
      <c r="F54" s="81">
        <f>(E54*100)/D54</f>
        <v>99.977841714772097</v>
      </c>
    </row>
    <row r="55" spans="1:6" x14ac:dyDescent="0.2">
      <c r="A55" s="51" t="s">
        <v>58</v>
      </c>
      <c r="B55" s="52" t="s">
        <v>59</v>
      </c>
      <c r="C55" s="82">
        <f t="shared" si="0"/>
        <v>908606</v>
      </c>
      <c r="D55" s="82">
        <f t="shared" si="0"/>
        <v>1096023.44</v>
      </c>
      <c r="E55" s="82">
        <f t="shared" si="0"/>
        <v>1095780.58</v>
      </c>
      <c r="F55" s="81">
        <f>(E55*100)/D55</f>
        <v>99.977841714772097</v>
      </c>
    </row>
    <row r="56" spans="1:6" ht="25.5" x14ac:dyDescent="0.2">
      <c r="A56" s="53" t="s">
        <v>60</v>
      </c>
      <c r="B56" s="54" t="s">
        <v>61</v>
      </c>
      <c r="C56" s="83">
        <f>C57+C58</f>
        <v>908606</v>
      </c>
      <c r="D56" s="83">
        <f>D57+D58</f>
        <v>1096023.44</v>
      </c>
      <c r="E56" s="83">
        <f>E57+E58</f>
        <v>1095780.58</v>
      </c>
      <c r="F56" s="83">
        <f>(E56*100)/D56</f>
        <v>99.977841714772097</v>
      </c>
    </row>
    <row r="57" spans="1:6" x14ac:dyDescent="0.2">
      <c r="A57" s="55" t="s">
        <v>62</v>
      </c>
      <c r="B57" s="56" t="s">
        <v>63</v>
      </c>
      <c r="C57" s="84">
        <v>908606</v>
      </c>
      <c r="D57" s="84">
        <v>1096023.44</v>
      </c>
      <c r="E57" s="84">
        <v>1095780.58</v>
      </c>
      <c r="F57" s="84"/>
    </row>
    <row r="58" spans="1:6" ht="25.5" x14ac:dyDescent="0.2">
      <c r="A58" s="55" t="s">
        <v>64</v>
      </c>
      <c r="B58" s="56" t="s">
        <v>65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8" t="s">
        <v>68</v>
      </c>
      <c r="B59" s="48" t="s">
        <v>165</v>
      </c>
      <c r="C59" s="78">
        <f t="shared" ref="C59:E62" si="1">C60</f>
        <v>199</v>
      </c>
      <c r="D59" s="78">
        <f t="shared" si="1"/>
        <v>199</v>
      </c>
      <c r="E59" s="78">
        <f t="shared" si="1"/>
        <v>87.56</v>
      </c>
      <c r="F59" s="79">
        <f>(E59*100)/D59</f>
        <v>44</v>
      </c>
    </row>
    <row r="60" spans="1:6" x14ac:dyDescent="0.2">
      <c r="A60" s="49" t="s">
        <v>66</v>
      </c>
      <c r="B60" s="50" t="s">
        <v>67</v>
      </c>
      <c r="C60" s="80">
        <f t="shared" si="1"/>
        <v>199</v>
      </c>
      <c r="D60" s="80">
        <f t="shared" si="1"/>
        <v>199</v>
      </c>
      <c r="E60" s="80">
        <f t="shared" si="1"/>
        <v>87.56</v>
      </c>
      <c r="F60" s="81">
        <f>(E60*100)/D60</f>
        <v>44</v>
      </c>
    </row>
    <row r="61" spans="1:6" x14ac:dyDescent="0.2">
      <c r="A61" s="51" t="s">
        <v>85</v>
      </c>
      <c r="B61" s="52" t="s">
        <v>86</v>
      </c>
      <c r="C61" s="82">
        <f t="shared" si="1"/>
        <v>199</v>
      </c>
      <c r="D61" s="82">
        <f t="shared" si="1"/>
        <v>199</v>
      </c>
      <c r="E61" s="82">
        <f t="shared" si="1"/>
        <v>87.56</v>
      </c>
      <c r="F61" s="81">
        <f>(E61*100)/D61</f>
        <v>44</v>
      </c>
    </row>
    <row r="62" spans="1:6" x14ac:dyDescent="0.2">
      <c r="A62" s="53" t="s">
        <v>97</v>
      </c>
      <c r="B62" s="54" t="s">
        <v>98</v>
      </c>
      <c r="C62" s="83">
        <f t="shared" si="1"/>
        <v>199</v>
      </c>
      <c r="D62" s="83">
        <f t="shared" si="1"/>
        <v>199</v>
      </c>
      <c r="E62" s="83">
        <f t="shared" si="1"/>
        <v>87.56</v>
      </c>
      <c r="F62" s="83">
        <f>(E62*100)/D62</f>
        <v>44</v>
      </c>
    </row>
    <row r="63" spans="1:6" x14ac:dyDescent="0.2">
      <c r="A63" s="55" t="s">
        <v>99</v>
      </c>
      <c r="B63" s="56" t="s">
        <v>100</v>
      </c>
      <c r="C63" s="84">
        <v>199</v>
      </c>
      <c r="D63" s="84">
        <v>199</v>
      </c>
      <c r="E63" s="84">
        <v>87.56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6" si="2">C65</f>
        <v>199</v>
      </c>
      <c r="D64" s="80">
        <f t="shared" si="2"/>
        <v>199</v>
      </c>
      <c r="E64" s="80">
        <f t="shared" si="2"/>
        <v>92.45</v>
      </c>
      <c r="F64" s="81">
        <f>(E64*100)/D64</f>
        <v>46.457286432160807</v>
      </c>
    </row>
    <row r="65" spans="1:6" x14ac:dyDescent="0.2">
      <c r="A65" s="51" t="s">
        <v>52</v>
      </c>
      <c r="B65" s="52" t="s">
        <v>53</v>
      </c>
      <c r="C65" s="82">
        <f t="shared" si="2"/>
        <v>199</v>
      </c>
      <c r="D65" s="82">
        <f t="shared" si="2"/>
        <v>199</v>
      </c>
      <c r="E65" s="82">
        <f t="shared" si="2"/>
        <v>92.45</v>
      </c>
      <c r="F65" s="81">
        <f>(E65*100)/D65</f>
        <v>46.457286432160807</v>
      </c>
    </row>
    <row r="66" spans="1:6" x14ac:dyDescent="0.2">
      <c r="A66" s="53" t="s">
        <v>54</v>
      </c>
      <c r="B66" s="54" t="s">
        <v>55</v>
      </c>
      <c r="C66" s="83">
        <f t="shared" si="2"/>
        <v>199</v>
      </c>
      <c r="D66" s="83">
        <f t="shared" si="2"/>
        <v>199</v>
      </c>
      <c r="E66" s="83">
        <f t="shared" si="2"/>
        <v>92.45</v>
      </c>
      <c r="F66" s="83">
        <f>(E66*100)/D66</f>
        <v>46.457286432160807</v>
      </c>
    </row>
    <row r="67" spans="1:6" x14ac:dyDescent="0.2">
      <c r="A67" s="55" t="s">
        <v>56</v>
      </c>
      <c r="B67" s="56" t="s">
        <v>57</v>
      </c>
      <c r="C67" s="84">
        <v>199</v>
      </c>
      <c r="D67" s="84">
        <v>199</v>
      </c>
      <c r="E67" s="84">
        <v>92.45</v>
      </c>
      <c r="F67" s="84"/>
    </row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