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adna površina aktualno\Izvršenje fin.plana\2024\ODO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rashoda'!$B$1:$L$77</definedName>
    <definedName name="_xlnm.Print_Area" localSheetId="6">'Posebni dio'!$A$1:$F$76</definedName>
    <definedName name="_xlnm.Print_Area" localSheetId="0">SAŽETAK!$B$1:$L$27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<sst xmlns="http://schemas.openxmlformats.org/spreadsheetml/2006/main" count="388" uniqueCount="187">
  <si>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</si>
  <si>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</si>
  <si>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</si>
  <si>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</si>
  <si>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</si>
  <si>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</si>
  <si>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</si>
  <si>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</si>
  <si>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</si>
  <si>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</si>
  <si>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</si>
  <si>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</si>
  <si>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</si>
  <si>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</si>
  <si>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</si>
  <si>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</si>
  <si>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</si>
  <si>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</si>
  <si>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</si>
  <si>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</si>
  <si>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</si>
  <si>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</si>
  <si>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</si>
  <si>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</si>
  <si>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</si>
  <si>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</si>
  <si>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</si>
  <si>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</si>
  <si>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</si>
  <si>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</si>
  <si>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</si>
  <si>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</si>
  <si>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</si>
  <si>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</si>
  <si>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</si>
  <si>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</si>
  <si>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</si>
  <si>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</si>
  <si>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</si>
  <si>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</si>
  <si>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</si>
  <si>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</si>
  <si>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</si>
  <si>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</si>
  <si>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</si>
  <si>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</si>
  <si>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</si>
  <si>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</si>
  <si>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</si>
  <si>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</si>
  <si>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</si>
  <si>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</si>
  <si>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</si>
  <si>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</si>
  <si>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</si>
  <si>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</si>
  <si>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</si>
  <si>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</si>
  <si>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</si>
  <si>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</si>
  <si>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</si>
  <si>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</si>
  <si>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</si>
  <si>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</si>
  <si>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</si>
  <si>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</si>
  <si>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</si>
  <si>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</si>
  <si>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</si>
  <si>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</si>
  <si>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</si>
  <si>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</si>
  <si>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</si>
  <si>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</si>
  <si>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</si>
  <si>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</si>
  <si>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</si>
  <si>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</si>
  <si>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</si>
  <si>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</si>
  <si>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</si>
  <si>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</si>
  <si>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</si>
  <si>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</si>
  <si>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</si>
  <si>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</si>
  <si>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</si>
  <si>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</si>
  <si>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</si>
  <si>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</si>
  <si>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</si>
  <si>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</si>
  <si>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</si>
  <si>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</si>
  <si>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</si>
  <si>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</si>
  <si>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</si>
  <si>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</si>
  <si>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</si>
  <si>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</si>
  <si>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</si>
  <si>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</si>
  <si>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</si>
  <si>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</si>
  <si>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</si>
  <si>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</si>
  <si>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</si>
  <si>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</si>
  <si>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</si>
  <si>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</si>
  <si>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</si>
  <si>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</si>
  <si>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</si>
  <si>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</si>
  <si>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</si>
  <si>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</si>
  <si>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</si>
  <si>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</si>
  <si>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</si>
  <si>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</si>
  <si>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</si>
  <si>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</si>
  <si>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</si>
  <si>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</si>
  <si>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</si>
  <si>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</si>
  <si>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</si>
  <si>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</si>
  <si>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</si>
  <si>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</si>
  <si>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</si>
  <si>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</si>
  <si>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</si>
  <si>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</si>
  <si>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</si>
  <si>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</si>
  <si>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</si>
  <si>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</si>
  <si>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</si>
  <si>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</si>
  <si>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</si>
  <si>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</si>
  <si>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</si>
  <si>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</si>
  <si>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</si>
  <si>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</si>
  <si>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</si>
  <si>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</si>
  <si>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</si>
  <si>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</si>
  <si>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</si>
  <si>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</si>
  <si>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</si>
  <si>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</si>
  <si>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</si>
  <si>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</si>
  <si>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</si>
  <si>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</si>
  <si>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</si>
  <si>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</si>
  <si>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</si>
  <si>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</si>
  <si>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</si>
  <si>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</si>
  <si>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</si>
  <si>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</si>
  <si>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</si>
  <si>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</si>
  <si>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</si>
  <si>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</si>
  <si>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</si>
  <si>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</si>
  <si>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</si>
  <si>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</si>
  <si>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</si>
  <si>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</si>
  <si>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</si>
  <si>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4997 ZLATAR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</si>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</sst>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view="pageBreakPreview" zoomScaleNormal="100" zoomScaleSheetLayoutView="100" workbookViewId="0">
      <selection activeCell="M22" sqref="M2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777943.65</v>
      </c>
      <c r="H10" s="86">
        <v>964434</v>
      </c>
      <c r="I10" s="86">
        <v>1135457.29</v>
      </c>
      <c r="J10" s="86">
        <v>1130059.33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777943.65</v>
      </c>
      <c r="H12" s="87">
        <f t="shared" ref="H12:J12" si="0">H10+H11</f>
        <v>964434</v>
      </c>
      <c r="I12" s="87">
        <f t="shared" si="0"/>
        <v>1135457.29</v>
      </c>
      <c r="J12" s="87">
        <f t="shared" si="0"/>
        <v>1130059.33</v>
      </c>
      <c r="K12" s="88">
        <f>J12/G12*100</f>
        <v>145.262363154452</v>
      </c>
      <c r="L12" s="88">
        <f>J12/I12*100</f>
        <v>99.524600348464006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759549.65</v>
      </c>
      <c r="H13" s="86">
        <v>950236</v>
      </c>
      <c r="I13" s="86">
        <v>1122678.8799999999</v>
      </c>
      <c r="J13" s="86">
        <v>1117483.2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18394</v>
      </c>
      <c r="H14" s="86">
        <v>14198</v>
      </c>
      <c r="I14" s="86">
        <v>12778.41</v>
      </c>
      <c r="J14" s="86">
        <v>12553.46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777943.65</v>
      </c>
      <c r="H15" s="87">
        <f t="shared" ref="H15:J15" si="1">H13+H14</f>
        <v>964434</v>
      </c>
      <c r="I15" s="87">
        <f t="shared" si="1"/>
        <v>1135457.2899999998</v>
      </c>
      <c r="J15" s="87">
        <f t="shared" si="1"/>
        <v>1130036.6599999999</v>
      </c>
      <c r="K15" s="88">
        <f>J15/G15*100</f>
        <v>145.25944906163801</v>
      </c>
      <c r="L15" s="88">
        <f>J15/I15*100</f>
        <v>99.522603796044194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2.3283064365386963E-10</v>
      </c>
      <c r="J16" s="90">
        <f t="shared" si="2"/>
        <v>22.670000000158325</v>
      </c>
      <c r="K16" s="88" t="e">
        <f>J16/G16*100</f>
        <v>#DIV/0!</v>
      </c>
      <c r="L16" s="88">
        <f>J16/I16*100</f>
        <v>9736690860100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39.15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-22.67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39.15</v>
      </c>
      <c r="H26" s="94">
        <f t="shared" ref="H26:J26" si="4">H24+H25</f>
        <v>0</v>
      </c>
      <c r="I26" s="94">
        <f t="shared" si="4"/>
        <v>0</v>
      </c>
      <c r="J26" s="94">
        <f t="shared" si="4"/>
        <v>-22.67</v>
      </c>
      <c r="K26" s="93">
        <f>J26/G26*100</f>
        <v>-57.905491698595156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39.15</v>
      </c>
      <c r="H27" s="94">
        <f t="shared" ref="H27:J27" si="5">H16+H26</f>
        <v>0</v>
      </c>
      <c r="I27" s="94">
        <f t="shared" si="5"/>
        <v>2.3283064365386963E-10</v>
      </c>
      <c r="J27" s="94">
        <f t="shared" si="5"/>
        <v>1.5832313238206552E-10</v>
      </c>
      <c r="K27" s="93">
        <f>J27/G27*100</f>
        <v>4.0440135985201923E-10</v>
      </c>
      <c r="L27" s="93">
        <f>J27/I27*100</f>
        <v>67.999267578125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7"/>
  <sheetViews>
    <sheetView view="pageBreakPreview" zoomScale="6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777943.65</v>
      </c>
      <c r="H10" s="65">
        <f>H11</f>
        <v>964434</v>
      </c>
      <c r="I10" s="65">
        <f>I11</f>
        <v>1135457.29</v>
      </c>
      <c r="J10" s="65">
        <f>J11</f>
        <v>1130059.33</v>
      </c>
      <c r="K10" s="69">
        <f t="shared" ref="K10:K18" si="0">(J10*100)/G10</f>
        <v>145.26236315445212</v>
      </c>
      <c r="L10" s="69">
        <f t="shared" ref="L10:L18" si="1">(J10*100)/I10</f>
        <v>99.524600348464006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777943.65</v>
      </c>
      <c r="H11" s="65">
        <f>H12+H15</f>
        <v>964434</v>
      </c>
      <c r="I11" s="65">
        <f>I12+I15</f>
        <v>1135457.29</v>
      </c>
      <c r="J11" s="65">
        <f>J12+J15</f>
        <v>1130059.33</v>
      </c>
      <c r="K11" s="65">
        <f t="shared" si="0"/>
        <v>145.26236315445212</v>
      </c>
      <c r="L11" s="65">
        <f t="shared" si="1"/>
        <v>99.524600348464006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315.97000000000003</v>
      </c>
      <c r="H12" s="65">
        <f t="shared" si="2"/>
        <v>664</v>
      </c>
      <c r="I12" s="65">
        <f t="shared" si="2"/>
        <v>464</v>
      </c>
      <c r="J12" s="65">
        <f t="shared" si="2"/>
        <v>262.10000000000002</v>
      </c>
      <c r="K12" s="65">
        <f t="shared" si="0"/>
        <v>82.950913061366577</v>
      </c>
      <c r="L12" s="65">
        <f t="shared" si="1"/>
        <v>56.487068965517238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315.97000000000003</v>
      </c>
      <c r="H13" s="65">
        <f t="shared" si="2"/>
        <v>664</v>
      </c>
      <c r="I13" s="65">
        <f t="shared" si="2"/>
        <v>464</v>
      </c>
      <c r="J13" s="65">
        <f t="shared" si="2"/>
        <v>262.10000000000002</v>
      </c>
      <c r="K13" s="65">
        <f t="shared" si="0"/>
        <v>82.950913061366577</v>
      </c>
      <c r="L13" s="65">
        <f t="shared" si="1"/>
        <v>56.487068965517238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315.97000000000003</v>
      </c>
      <c r="H14" s="66">
        <v>664</v>
      </c>
      <c r="I14" s="66">
        <v>464</v>
      </c>
      <c r="J14" s="66">
        <v>262.10000000000002</v>
      </c>
      <c r="K14" s="66">
        <f t="shared" si="0"/>
        <v>82.950913061366577</v>
      </c>
      <c r="L14" s="66">
        <f t="shared" si="1"/>
        <v>56.487068965517238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777627.68</v>
      </c>
      <c r="H15" s="65">
        <f>H16</f>
        <v>963770</v>
      </c>
      <c r="I15" s="65">
        <f>I16</f>
        <v>1134993.29</v>
      </c>
      <c r="J15" s="65">
        <f>J16</f>
        <v>1129797.23</v>
      </c>
      <c r="K15" s="65">
        <f t="shared" si="0"/>
        <v>145.28768188910146</v>
      </c>
      <c r="L15" s="65">
        <f t="shared" si="1"/>
        <v>99.542194650331368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777627.68</v>
      </c>
      <c r="H16" s="65">
        <f>H17+H18</f>
        <v>963770</v>
      </c>
      <c r="I16" s="65">
        <f>I17+I18</f>
        <v>1134993.29</v>
      </c>
      <c r="J16" s="65">
        <f>J17+J18</f>
        <v>1129797.23</v>
      </c>
      <c r="K16" s="65">
        <f t="shared" si="0"/>
        <v>145.28768188910146</v>
      </c>
      <c r="L16" s="65">
        <f t="shared" si="1"/>
        <v>99.542194650331368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759549.65</v>
      </c>
      <c r="H17" s="66">
        <v>950236</v>
      </c>
      <c r="I17" s="66">
        <v>1121459.29</v>
      </c>
      <c r="J17" s="66">
        <v>1117483.2</v>
      </c>
      <c r="K17" s="66">
        <f t="shared" si="0"/>
        <v>147.12444407024608</v>
      </c>
      <c r="L17" s="66">
        <f t="shared" si="1"/>
        <v>99.645453915674452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18078.03</v>
      </c>
      <c r="H18" s="66">
        <v>13534</v>
      </c>
      <c r="I18" s="66">
        <v>13534</v>
      </c>
      <c r="J18" s="66">
        <v>12314.03</v>
      </c>
      <c r="K18" s="66">
        <f t="shared" si="0"/>
        <v>68.115994939714128</v>
      </c>
      <c r="L18" s="66">
        <f t="shared" si="1"/>
        <v>90.985887394709621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777943.65</v>
      </c>
      <c r="H23" s="65">
        <f>H24+H68</f>
        <v>964434</v>
      </c>
      <c r="I23" s="65">
        <f>I24+I68</f>
        <v>1135457.29</v>
      </c>
      <c r="J23" s="65">
        <f>J24+J68</f>
        <v>1130036.6599999999</v>
      </c>
      <c r="K23" s="70">
        <f t="shared" ref="K23:K54" si="3">(J23*100)/G23</f>
        <v>145.25944906163832</v>
      </c>
      <c r="L23" s="70">
        <f t="shared" ref="L23:L54" si="4">(J23*100)/I23</f>
        <v>99.522603796044137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G25+G34+G62</f>
        <v>759549.65</v>
      </c>
      <c r="H24" s="65">
        <f>H25+H34+H62</f>
        <v>950236</v>
      </c>
      <c r="I24" s="65">
        <f>I25+I34+I62</f>
        <v>1122678.8800000001</v>
      </c>
      <c r="J24" s="65">
        <f>J25+J34+J62</f>
        <v>1117483.2</v>
      </c>
      <c r="K24" s="65">
        <f t="shared" si="3"/>
        <v>147.12444407024608</v>
      </c>
      <c r="L24" s="65">
        <f t="shared" si="4"/>
        <v>99.537206934898421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596328.38</v>
      </c>
      <c r="H25" s="65">
        <f>H26+H29+H31</f>
        <v>758217</v>
      </c>
      <c r="I25" s="65">
        <f>I26+I29+I31</f>
        <v>884617</v>
      </c>
      <c r="J25" s="65">
        <f>J26+J29+J31</f>
        <v>884320.89</v>
      </c>
      <c r="K25" s="65">
        <f t="shared" si="3"/>
        <v>148.29428208665837</v>
      </c>
      <c r="L25" s="65">
        <f t="shared" si="4"/>
        <v>99.966526756777228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500421.34</v>
      </c>
      <c r="H26" s="65">
        <f>H27+H28</f>
        <v>635881</v>
      </c>
      <c r="I26" s="65">
        <f>I27+I28</f>
        <v>739781</v>
      </c>
      <c r="J26" s="65">
        <f>J27+J28</f>
        <v>739707.25</v>
      </c>
      <c r="K26" s="65">
        <f t="shared" si="3"/>
        <v>147.81688766510237</v>
      </c>
      <c r="L26" s="65">
        <f t="shared" si="4"/>
        <v>99.990030833449353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488669</v>
      </c>
      <c r="H27" s="66">
        <v>611881</v>
      </c>
      <c r="I27" s="66">
        <v>715781</v>
      </c>
      <c r="J27" s="66">
        <v>725202.01</v>
      </c>
      <c r="K27" s="66">
        <f t="shared" si="3"/>
        <v>148.40352262983737</v>
      </c>
      <c r="L27" s="66">
        <f t="shared" si="4"/>
        <v>101.31618609602658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11752.34</v>
      </c>
      <c r="H28" s="66">
        <v>24000</v>
      </c>
      <c r="I28" s="66">
        <v>24000</v>
      </c>
      <c r="J28" s="66">
        <v>14505.24</v>
      </c>
      <c r="K28" s="66">
        <f t="shared" si="3"/>
        <v>123.42427125151247</v>
      </c>
      <c r="L28" s="66">
        <f t="shared" si="4"/>
        <v>60.438499999999998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13337.57</v>
      </c>
      <c r="H29" s="65">
        <f>H30</f>
        <v>20221</v>
      </c>
      <c r="I29" s="65">
        <f>I30</f>
        <v>22721</v>
      </c>
      <c r="J29" s="65">
        <f>J30</f>
        <v>22561.89</v>
      </c>
      <c r="K29" s="65">
        <f t="shared" si="3"/>
        <v>169.16042427518656</v>
      </c>
      <c r="L29" s="65">
        <f t="shared" si="4"/>
        <v>99.299722723471675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13337.57</v>
      </c>
      <c r="H30" s="66">
        <v>20221</v>
      </c>
      <c r="I30" s="66">
        <v>22721</v>
      </c>
      <c r="J30" s="66">
        <v>22561.89</v>
      </c>
      <c r="K30" s="66">
        <f t="shared" si="3"/>
        <v>169.16042427518656</v>
      </c>
      <c r="L30" s="66">
        <f t="shared" si="4"/>
        <v>99.299722723471675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82569.47</v>
      </c>
      <c r="H31" s="65">
        <f>H32+H33</f>
        <v>102115</v>
      </c>
      <c r="I31" s="65">
        <f>I32+I33</f>
        <v>122115</v>
      </c>
      <c r="J31" s="65">
        <f>J32+J33</f>
        <v>122051.75</v>
      </c>
      <c r="K31" s="65">
        <f t="shared" si="3"/>
        <v>147.81704424165494</v>
      </c>
      <c r="L31" s="65">
        <f t="shared" si="4"/>
        <v>99.94820456127421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0</v>
      </c>
      <c r="I32" s="66">
        <v>0</v>
      </c>
      <c r="J32" s="66">
        <v>0</v>
      </c>
      <c r="K32" s="66" t="e">
        <f t="shared" si="3"/>
        <v>#DIV/0!</v>
      </c>
      <c r="L32" s="66" t="e">
        <f t="shared" si="4"/>
        <v>#DIV/0!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82569.47</v>
      </c>
      <c r="H33" s="66">
        <v>102115</v>
      </c>
      <c r="I33" s="66">
        <v>122115</v>
      </c>
      <c r="J33" s="66">
        <v>122051.75</v>
      </c>
      <c r="K33" s="66">
        <f t="shared" si="3"/>
        <v>147.81704424165494</v>
      </c>
      <c r="L33" s="66">
        <f t="shared" si="4"/>
        <v>99.94820456127421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G35+G40+G45+G55+G57</f>
        <v>162473.09</v>
      </c>
      <c r="H34" s="65">
        <f>H35+H40+H45+H55+H57</f>
        <v>190699</v>
      </c>
      <c r="I34" s="65">
        <f>I35+I40+I45+I55+I57</f>
        <v>235618.59</v>
      </c>
      <c r="J34" s="65">
        <f>J35+J40+J45+J55+J57</f>
        <v>232364.68000000002</v>
      </c>
      <c r="K34" s="65">
        <f t="shared" si="3"/>
        <v>143.01733290109766</v>
      </c>
      <c r="L34" s="65">
        <f t="shared" si="4"/>
        <v>98.618992669466365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42443.619999999995</v>
      </c>
      <c r="H35" s="65">
        <f>H36+H37+H38+H39</f>
        <v>48500</v>
      </c>
      <c r="I35" s="65">
        <f>I36+I37+I38+I39</f>
        <v>49000</v>
      </c>
      <c r="J35" s="65">
        <f>J36+J37+J38+J39</f>
        <v>47352.610000000008</v>
      </c>
      <c r="K35" s="65">
        <f t="shared" si="3"/>
        <v>111.56590790323729</v>
      </c>
      <c r="L35" s="65">
        <f t="shared" si="4"/>
        <v>96.637979591836739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5800.74</v>
      </c>
      <c r="H36" s="66">
        <v>6000</v>
      </c>
      <c r="I36" s="66">
        <v>6000</v>
      </c>
      <c r="J36" s="66">
        <v>5317.9</v>
      </c>
      <c r="K36" s="66">
        <f t="shared" si="3"/>
        <v>91.67623441147164</v>
      </c>
      <c r="L36" s="66">
        <f t="shared" si="4"/>
        <v>88.631666666666661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35315.879999999997</v>
      </c>
      <c r="H37" s="66">
        <v>40000</v>
      </c>
      <c r="I37" s="66">
        <v>41000</v>
      </c>
      <c r="J37" s="66">
        <v>40654.410000000003</v>
      </c>
      <c r="K37" s="66">
        <f t="shared" si="3"/>
        <v>115.11651415737057</v>
      </c>
      <c r="L37" s="66">
        <f t="shared" si="4"/>
        <v>99.157097560975615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929</v>
      </c>
      <c r="H38" s="66">
        <v>1000</v>
      </c>
      <c r="I38" s="66">
        <v>1000</v>
      </c>
      <c r="J38" s="66">
        <v>885</v>
      </c>
      <c r="K38" s="66">
        <f t="shared" si="3"/>
        <v>95.26372443487621</v>
      </c>
      <c r="L38" s="66">
        <f t="shared" si="4"/>
        <v>88.5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398</v>
      </c>
      <c r="H39" s="66">
        <v>1500</v>
      </c>
      <c r="I39" s="66">
        <v>1000</v>
      </c>
      <c r="J39" s="66">
        <v>495.3</v>
      </c>
      <c r="K39" s="66">
        <f t="shared" si="3"/>
        <v>124.44723618090453</v>
      </c>
      <c r="L39" s="66">
        <f t="shared" si="4"/>
        <v>49.53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13640.02</v>
      </c>
      <c r="H40" s="65">
        <f>H41+H42+H43+H44</f>
        <v>18750</v>
      </c>
      <c r="I40" s="65">
        <f>I41+I42+I43+I44</f>
        <v>15750</v>
      </c>
      <c r="J40" s="65">
        <f>J41+J42+J43+J44</f>
        <v>14256.57</v>
      </c>
      <c r="K40" s="65">
        <f t="shared" si="3"/>
        <v>104.52015466252982</v>
      </c>
      <c r="L40" s="65">
        <f t="shared" si="4"/>
        <v>90.517904761904759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10160.02</v>
      </c>
      <c r="H41" s="66">
        <v>13500</v>
      </c>
      <c r="I41" s="66">
        <v>12500</v>
      </c>
      <c r="J41" s="66">
        <v>11733.41</v>
      </c>
      <c r="K41" s="66">
        <f t="shared" si="3"/>
        <v>115.48609156281188</v>
      </c>
      <c r="L41" s="66">
        <f t="shared" si="4"/>
        <v>93.867279999999994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1954</v>
      </c>
      <c r="H42" s="66">
        <v>2500</v>
      </c>
      <c r="I42" s="66">
        <v>1500</v>
      </c>
      <c r="J42" s="66">
        <v>898.85</v>
      </c>
      <c r="K42" s="66">
        <f t="shared" si="3"/>
        <v>46.000511770726717</v>
      </c>
      <c r="L42" s="66">
        <f t="shared" si="4"/>
        <v>59.923333333333332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1327</v>
      </c>
      <c r="H43" s="66">
        <v>2500</v>
      </c>
      <c r="I43" s="66">
        <v>1500</v>
      </c>
      <c r="J43" s="66">
        <v>1500</v>
      </c>
      <c r="K43" s="66">
        <f t="shared" si="3"/>
        <v>113.03692539562924</v>
      </c>
      <c r="L43" s="66">
        <f t="shared" si="4"/>
        <v>100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199</v>
      </c>
      <c r="H44" s="66">
        <v>250</v>
      </c>
      <c r="I44" s="66">
        <v>250</v>
      </c>
      <c r="J44" s="66">
        <v>124.31</v>
      </c>
      <c r="K44" s="66">
        <f t="shared" si="3"/>
        <v>62.467336683417088</v>
      </c>
      <c r="L44" s="66">
        <f t="shared" si="4"/>
        <v>49.723999999999997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104873.15999999999</v>
      </c>
      <c r="H45" s="65">
        <f>H46+H47+H48+H49+H50+H51+H52+H53+H54</f>
        <v>117999</v>
      </c>
      <c r="I45" s="65">
        <f>I46+I47+I48+I49+I50+I51+I52+I53+I54</f>
        <v>169018.59</v>
      </c>
      <c r="J45" s="65">
        <f>J46+J47+J48+J49+J50+J51+J52+J53+J54</f>
        <v>169705.83000000002</v>
      </c>
      <c r="K45" s="65">
        <f t="shared" si="3"/>
        <v>161.82007865501527</v>
      </c>
      <c r="L45" s="65">
        <f t="shared" si="4"/>
        <v>100.40660616089627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15417.22</v>
      </c>
      <c r="H46" s="66">
        <v>17500</v>
      </c>
      <c r="I46" s="66">
        <v>16719.59</v>
      </c>
      <c r="J46" s="66">
        <v>16711.099999999999</v>
      </c>
      <c r="K46" s="66">
        <f t="shared" si="3"/>
        <v>108.39243391480436</v>
      </c>
      <c r="L46" s="66">
        <f t="shared" si="4"/>
        <v>99.949221242865406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1418.93</v>
      </c>
      <c r="H47" s="66">
        <v>3000</v>
      </c>
      <c r="I47" s="66">
        <v>2000</v>
      </c>
      <c r="J47" s="66">
        <v>2325.12</v>
      </c>
      <c r="K47" s="66">
        <f t="shared" si="3"/>
        <v>163.86432029768909</v>
      </c>
      <c r="L47" s="66">
        <f t="shared" si="4"/>
        <v>116.256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2898.78</v>
      </c>
      <c r="H48" s="66">
        <v>3000</v>
      </c>
      <c r="I48" s="66">
        <v>3000</v>
      </c>
      <c r="J48" s="66">
        <v>3808.79</v>
      </c>
      <c r="K48" s="66">
        <f t="shared" si="3"/>
        <v>131.39286182462968</v>
      </c>
      <c r="L48" s="66">
        <f t="shared" si="4"/>
        <v>126.95966666666666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1470</v>
      </c>
      <c r="H49" s="66">
        <v>2500</v>
      </c>
      <c r="I49" s="66">
        <v>500</v>
      </c>
      <c r="J49" s="66">
        <v>361.98</v>
      </c>
      <c r="K49" s="66">
        <f t="shared" si="3"/>
        <v>24.624489795918368</v>
      </c>
      <c r="L49" s="66">
        <f t="shared" si="4"/>
        <v>72.396000000000001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2192.13</v>
      </c>
      <c r="H50" s="66">
        <v>3000</v>
      </c>
      <c r="I50" s="66">
        <v>1800</v>
      </c>
      <c r="J50" s="66">
        <v>1860.18</v>
      </c>
      <c r="K50" s="66">
        <f t="shared" si="3"/>
        <v>84.857193688330526</v>
      </c>
      <c r="L50" s="66">
        <f t="shared" si="4"/>
        <v>103.34333333333333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120</v>
      </c>
      <c r="H51" s="66">
        <v>2500</v>
      </c>
      <c r="I51" s="66">
        <v>2500</v>
      </c>
      <c r="J51" s="66">
        <v>2619.12</v>
      </c>
      <c r="K51" s="66">
        <f t="shared" si="3"/>
        <v>2182.6</v>
      </c>
      <c r="L51" s="66">
        <f t="shared" si="4"/>
        <v>104.76479999999999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81020.11</v>
      </c>
      <c r="H52" s="66">
        <v>85969</v>
      </c>
      <c r="I52" s="66">
        <v>142169</v>
      </c>
      <c r="J52" s="66">
        <v>141705.04999999999</v>
      </c>
      <c r="K52" s="66">
        <f t="shared" si="3"/>
        <v>174.90108320020795</v>
      </c>
      <c r="L52" s="66">
        <f t="shared" si="4"/>
        <v>99.673663034838825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19.98</v>
      </c>
      <c r="H53" s="66">
        <v>265</v>
      </c>
      <c r="I53" s="66">
        <v>65</v>
      </c>
      <c r="J53" s="66">
        <v>16.600000000000001</v>
      </c>
      <c r="K53" s="66">
        <f t="shared" si="3"/>
        <v>83.083083083083082</v>
      </c>
      <c r="L53" s="66">
        <f t="shared" si="4"/>
        <v>25.53846153846154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316.01</v>
      </c>
      <c r="H54" s="66">
        <v>265</v>
      </c>
      <c r="I54" s="66">
        <v>265</v>
      </c>
      <c r="J54" s="66">
        <v>297.89</v>
      </c>
      <c r="K54" s="66">
        <f t="shared" si="3"/>
        <v>94.266004240372141</v>
      </c>
      <c r="L54" s="66">
        <f t="shared" si="4"/>
        <v>112.41132075471698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389</v>
      </c>
      <c r="H55" s="65">
        <f>H56</f>
        <v>1000</v>
      </c>
      <c r="I55" s="65">
        <f>I56</f>
        <v>400</v>
      </c>
      <c r="J55" s="65">
        <f>J56</f>
        <v>-128.72</v>
      </c>
      <c r="K55" s="65">
        <f t="shared" ref="K55:K76" si="5">(J55*100)/G55</f>
        <v>-33.089974293059129</v>
      </c>
      <c r="L55" s="65">
        <f t="shared" ref="L55:L76" si="6">(J55*100)/I55</f>
        <v>-32.18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389</v>
      </c>
      <c r="H56" s="66">
        <v>1000</v>
      </c>
      <c r="I56" s="66">
        <v>400</v>
      </c>
      <c r="J56" s="66">
        <v>-128.72</v>
      </c>
      <c r="K56" s="66">
        <f t="shared" si="5"/>
        <v>-33.089974293059129</v>
      </c>
      <c r="L56" s="66">
        <f t="shared" si="6"/>
        <v>-32.18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</f>
        <v>1127.29</v>
      </c>
      <c r="H57" s="65">
        <f>H58+H59+H60+H61</f>
        <v>4450</v>
      </c>
      <c r="I57" s="65">
        <f>I58+I59+I60+I61</f>
        <v>1450</v>
      </c>
      <c r="J57" s="65">
        <f>J58+J59+J60+J61</f>
        <v>1178.3899999999999</v>
      </c>
      <c r="K57" s="65">
        <f t="shared" si="5"/>
        <v>104.53299505894668</v>
      </c>
      <c r="L57" s="65">
        <f t="shared" si="6"/>
        <v>81.268275862068961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344.29</v>
      </c>
      <c r="H58" s="66">
        <v>800</v>
      </c>
      <c r="I58" s="66">
        <v>800</v>
      </c>
      <c r="J58" s="66">
        <v>539.5</v>
      </c>
      <c r="K58" s="66">
        <f t="shared" si="5"/>
        <v>156.69929419965726</v>
      </c>
      <c r="L58" s="66">
        <f t="shared" si="6"/>
        <v>67.4375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133</v>
      </c>
      <c r="H59" s="66">
        <v>150</v>
      </c>
      <c r="I59" s="66">
        <v>150</v>
      </c>
      <c r="J59" s="66">
        <v>150</v>
      </c>
      <c r="K59" s="66">
        <f t="shared" si="5"/>
        <v>112.78195488721805</v>
      </c>
      <c r="L59" s="66">
        <f t="shared" si="6"/>
        <v>100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2500</v>
      </c>
      <c r="I60" s="66">
        <v>0</v>
      </c>
      <c r="J60" s="66">
        <v>0</v>
      </c>
      <c r="K60" s="66" t="e">
        <f t="shared" si="5"/>
        <v>#DIV/0!</v>
      </c>
      <c r="L60" s="66" t="e">
        <f t="shared" si="6"/>
        <v>#DIV/0!</v>
      </c>
    </row>
    <row r="61" spans="2:12" x14ac:dyDescent="0.25">
      <c r="B61" s="66"/>
      <c r="C61" s="66"/>
      <c r="D61" s="66"/>
      <c r="E61" s="66" t="s">
        <v>139</v>
      </c>
      <c r="F61" s="66" t="s">
        <v>132</v>
      </c>
      <c r="G61" s="66">
        <v>650</v>
      </c>
      <c r="H61" s="66">
        <v>1000</v>
      </c>
      <c r="I61" s="66">
        <v>500</v>
      </c>
      <c r="J61" s="66">
        <v>488.89</v>
      </c>
      <c r="K61" s="66">
        <f t="shared" si="5"/>
        <v>75.213846153846148</v>
      </c>
      <c r="L61" s="66">
        <f t="shared" si="6"/>
        <v>97.778000000000006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748.18000000000006</v>
      </c>
      <c r="H62" s="65">
        <f>H63+H65</f>
        <v>1320</v>
      </c>
      <c r="I62" s="65">
        <f>I63+I65</f>
        <v>2443.29</v>
      </c>
      <c r="J62" s="65">
        <f>J63+J65</f>
        <v>797.63</v>
      </c>
      <c r="K62" s="65">
        <f t="shared" si="5"/>
        <v>106.60937207623833</v>
      </c>
      <c r="L62" s="65">
        <f t="shared" si="6"/>
        <v>32.645735872532526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216.18</v>
      </c>
      <c r="H63" s="65">
        <f>H64</f>
        <v>60</v>
      </c>
      <c r="I63" s="65">
        <f>I64</f>
        <v>60</v>
      </c>
      <c r="J63" s="65">
        <f>J64</f>
        <v>59.93</v>
      </c>
      <c r="K63" s="65">
        <f t="shared" si="5"/>
        <v>27.722268479970396</v>
      </c>
      <c r="L63" s="65">
        <f t="shared" si="6"/>
        <v>99.88333333333334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216.18</v>
      </c>
      <c r="H64" s="66">
        <v>60</v>
      </c>
      <c r="I64" s="66">
        <v>60</v>
      </c>
      <c r="J64" s="66">
        <v>59.93</v>
      </c>
      <c r="K64" s="66">
        <f t="shared" si="5"/>
        <v>27.722268479970396</v>
      </c>
      <c r="L64" s="66">
        <f t="shared" si="6"/>
        <v>99.88333333333334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G66+G67</f>
        <v>532</v>
      </c>
      <c r="H65" s="65">
        <f>H66+H67</f>
        <v>1260</v>
      </c>
      <c r="I65" s="65">
        <f>I66+I67</f>
        <v>2383.29</v>
      </c>
      <c r="J65" s="65">
        <f>J66+J67</f>
        <v>737.7</v>
      </c>
      <c r="K65" s="65">
        <f t="shared" si="5"/>
        <v>138.6654135338346</v>
      </c>
      <c r="L65" s="65">
        <f t="shared" si="6"/>
        <v>30.953010334453634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532</v>
      </c>
      <c r="H66" s="66">
        <v>1000</v>
      </c>
      <c r="I66" s="66">
        <v>700</v>
      </c>
      <c r="J66" s="66">
        <v>737.7</v>
      </c>
      <c r="K66" s="66">
        <f t="shared" si="5"/>
        <v>138.6654135338346</v>
      </c>
      <c r="L66" s="66">
        <f t="shared" si="6"/>
        <v>105.38571428571429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0</v>
      </c>
      <c r="H67" s="66">
        <v>260</v>
      </c>
      <c r="I67" s="66">
        <v>1683.29</v>
      </c>
      <c r="J67" s="66">
        <v>0</v>
      </c>
      <c r="K67" s="66" t="e">
        <f t="shared" si="5"/>
        <v>#DIV/0!</v>
      </c>
      <c r="L67" s="66">
        <f t="shared" si="6"/>
        <v>0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G69+G74</f>
        <v>18394</v>
      </c>
      <c r="H68" s="65">
        <f>H69+H74</f>
        <v>14198</v>
      </c>
      <c r="I68" s="65">
        <f>I69+I74</f>
        <v>12778.41</v>
      </c>
      <c r="J68" s="65">
        <f>J69+J74</f>
        <v>12553.46</v>
      </c>
      <c r="K68" s="65">
        <f t="shared" si="5"/>
        <v>68.247580732847666</v>
      </c>
      <c r="L68" s="65">
        <f t="shared" si="6"/>
        <v>98.239608840223468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4412</v>
      </c>
      <c r="H69" s="65">
        <f>H70+H72</f>
        <v>4198</v>
      </c>
      <c r="I69" s="65">
        <f>I70+I72</f>
        <v>3998</v>
      </c>
      <c r="J69" s="65">
        <f>J70+J72</f>
        <v>3773.0499999999997</v>
      </c>
      <c r="K69" s="65">
        <f t="shared" si="5"/>
        <v>85.517905711695377</v>
      </c>
      <c r="L69" s="65">
        <f t="shared" si="6"/>
        <v>94.373436718359173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315.97000000000003</v>
      </c>
      <c r="H70" s="65">
        <f>H71</f>
        <v>664</v>
      </c>
      <c r="I70" s="65">
        <f>I71</f>
        <v>464</v>
      </c>
      <c r="J70" s="65">
        <f>J71</f>
        <v>239.43</v>
      </c>
      <c r="K70" s="65">
        <f t="shared" si="5"/>
        <v>75.776181283033196</v>
      </c>
      <c r="L70" s="65">
        <f t="shared" si="6"/>
        <v>51.601293103448278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315.97000000000003</v>
      </c>
      <c r="H71" s="66">
        <v>664</v>
      </c>
      <c r="I71" s="66">
        <v>464</v>
      </c>
      <c r="J71" s="66">
        <v>239.43</v>
      </c>
      <c r="K71" s="66">
        <f t="shared" si="5"/>
        <v>75.776181283033196</v>
      </c>
      <c r="L71" s="66">
        <f t="shared" si="6"/>
        <v>51.601293103448278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4096.03</v>
      </c>
      <c r="H72" s="65">
        <f>H73</f>
        <v>3534</v>
      </c>
      <c r="I72" s="65">
        <f>I73</f>
        <v>3534</v>
      </c>
      <c r="J72" s="65">
        <f>J73</f>
        <v>3533.62</v>
      </c>
      <c r="K72" s="65">
        <f t="shared" si="5"/>
        <v>86.269387675383243</v>
      </c>
      <c r="L72" s="65">
        <f t="shared" si="6"/>
        <v>99.989247311827953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4096.03</v>
      </c>
      <c r="H73" s="66">
        <v>3534</v>
      </c>
      <c r="I73" s="66">
        <v>3534</v>
      </c>
      <c r="J73" s="66">
        <v>3533.62</v>
      </c>
      <c r="K73" s="66">
        <f t="shared" si="5"/>
        <v>86.269387675383243</v>
      </c>
      <c r="L73" s="66">
        <f t="shared" si="6"/>
        <v>99.989247311827953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 t="shared" ref="G74:J75" si="7">G75</f>
        <v>13982</v>
      </c>
      <c r="H74" s="65">
        <f t="shared" si="7"/>
        <v>10000</v>
      </c>
      <c r="I74" s="65">
        <f t="shared" si="7"/>
        <v>8780.41</v>
      </c>
      <c r="J74" s="65">
        <f t="shared" si="7"/>
        <v>8780.41</v>
      </c>
      <c r="K74" s="65">
        <f t="shared" si="5"/>
        <v>62.797954512945218</v>
      </c>
      <c r="L74" s="65">
        <f t="shared" si="6"/>
        <v>100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 t="shared" si="7"/>
        <v>13982</v>
      </c>
      <c r="H75" s="65">
        <f t="shared" si="7"/>
        <v>10000</v>
      </c>
      <c r="I75" s="65">
        <f t="shared" si="7"/>
        <v>8780.41</v>
      </c>
      <c r="J75" s="65">
        <f t="shared" si="7"/>
        <v>8780.41</v>
      </c>
      <c r="K75" s="65">
        <f t="shared" si="5"/>
        <v>62.797954512945218</v>
      </c>
      <c r="L75" s="65">
        <f t="shared" si="6"/>
        <v>100</v>
      </c>
    </row>
    <row r="76" spans="2:12" x14ac:dyDescent="0.25">
      <c r="B76" s="66"/>
      <c r="C76" s="66"/>
      <c r="D76" s="66"/>
      <c r="E76" s="66" t="s">
        <v>168</v>
      </c>
      <c r="F76" s="66" t="s">
        <v>167</v>
      </c>
      <c r="G76" s="66">
        <v>13982</v>
      </c>
      <c r="H76" s="66">
        <v>10000</v>
      </c>
      <c r="I76" s="66">
        <v>8780.41</v>
      </c>
      <c r="J76" s="66">
        <v>8780.41</v>
      </c>
      <c r="K76" s="66">
        <f t="shared" si="5"/>
        <v>62.797954512945218</v>
      </c>
      <c r="L76" s="66">
        <f t="shared" si="6"/>
        <v>100</v>
      </c>
    </row>
    <row r="77" spans="2:12" x14ac:dyDescent="0.25">
      <c r="B77" s="65"/>
      <c r="C77" s="66"/>
      <c r="D77" s="67"/>
      <c r="E77" s="68"/>
      <c r="F77" s="8"/>
      <c r="G77" s="65"/>
      <c r="H77" s="65"/>
      <c r="I77" s="65"/>
      <c r="J77" s="65"/>
      <c r="K77" s="70"/>
      <c r="L77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  <rowBreaks count="1" manualBreakCount="1">
    <brk id="33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view="pageBreakPreview" zoomScale="60" zoomScaleNormal="100"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777943.65</v>
      </c>
      <c r="D6" s="71">
        <f>D7+D9</f>
        <v>964434</v>
      </c>
      <c r="E6" s="71">
        <f>E7+E9</f>
        <v>1135457.29</v>
      </c>
      <c r="F6" s="71">
        <f>F7+F9</f>
        <v>1130059.33</v>
      </c>
      <c r="G6" s="72">
        <f t="shared" ref="G6:G15" si="0">(F6*100)/C6</f>
        <v>145.26236315445212</v>
      </c>
      <c r="H6" s="72">
        <f t="shared" ref="H6:H15" si="1">(F6*100)/E6</f>
        <v>99.524600348464006</v>
      </c>
    </row>
    <row r="7" spans="1:8" x14ac:dyDescent="0.25">
      <c r="A7"/>
      <c r="B7" s="8" t="s">
        <v>169</v>
      </c>
      <c r="C7" s="71">
        <f>C8</f>
        <v>777627.68</v>
      </c>
      <c r="D7" s="71">
        <f>D8</f>
        <v>963770</v>
      </c>
      <c r="E7" s="71">
        <f>E8</f>
        <v>1134993.29</v>
      </c>
      <c r="F7" s="71">
        <f>F8</f>
        <v>1129797.23</v>
      </c>
      <c r="G7" s="72">
        <f t="shared" si="0"/>
        <v>145.28768188910146</v>
      </c>
      <c r="H7" s="72">
        <f t="shared" si="1"/>
        <v>99.542194650331368</v>
      </c>
    </row>
    <row r="8" spans="1:8" x14ac:dyDescent="0.25">
      <c r="A8"/>
      <c r="B8" s="16" t="s">
        <v>170</v>
      </c>
      <c r="C8" s="73">
        <v>777627.68</v>
      </c>
      <c r="D8" s="73">
        <v>963770</v>
      </c>
      <c r="E8" s="73">
        <v>1134993.29</v>
      </c>
      <c r="F8" s="74">
        <v>1129797.23</v>
      </c>
      <c r="G8" s="70">
        <f t="shared" si="0"/>
        <v>145.28768188910146</v>
      </c>
      <c r="H8" s="70">
        <f t="shared" si="1"/>
        <v>99.542194650331368</v>
      </c>
    </row>
    <row r="9" spans="1:8" x14ac:dyDescent="0.25">
      <c r="A9"/>
      <c r="B9" s="8" t="s">
        <v>171</v>
      </c>
      <c r="C9" s="71">
        <f>C10</f>
        <v>315.97000000000003</v>
      </c>
      <c r="D9" s="71">
        <f>D10</f>
        <v>664</v>
      </c>
      <c r="E9" s="71">
        <f>E10</f>
        <v>464</v>
      </c>
      <c r="F9" s="71">
        <f>F10</f>
        <v>262.10000000000002</v>
      </c>
      <c r="G9" s="72">
        <f t="shared" si="0"/>
        <v>82.950913061366577</v>
      </c>
      <c r="H9" s="72">
        <f t="shared" si="1"/>
        <v>56.487068965517238</v>
      </c>
    </row>
    <row r="10" spans="1:8" x14ac:dyDescent="0.25">
      <c r="A10"/>
      <c r="B10" s="16" t="s">
        <v>172</v>
      </c>
      <c r="C10" s="73">
        <v>315.97000000000003</v>
      </c>
      <c r="D10" s="73">
        <v>664</v>
      </c>
      <c r="E10" s="73">
        <v>464</v>
      </c>
      <c r="F10" s="74">
        <v>262.10000000000002</v>
      </c>
      <c r="G10" s="70">
        <f t="shared" si="0"/>
        <v>82.950913061366577</v>
      </c>
      <c r="H10" s="70">
        <f t="shared" si="1"/>
        <v>56.487068965517238</v>
      </c>
    </row>
    <row r="11" spans="1:8" x14ac:dyDescent="0.25">
      <c r="B11" s="8" t="s">
        <v>32</v>
      </c>
      <c r="C11" s="75">
        <f>C12+C14</f>
        <v>777943.65</v>
      </c>
      <c r="D11" s="75">
        <f>D12+D14</f>
        <v>964434</v>
      </c>
      <c r="E11" s="75">
        <f>E12+E14</f>
        <v>1135457.29</v>
      </c>
      <c r="F11" s="75">
        <f>F12+F14</f>
        <v>1130036.6599999999</v>
      </c>
      <c r="G11" s="72">
        <f t="shared" si="0"/>
        <v>145.25944906163832</v>
      </c>
      <c r="H11" s="72">
        <f t="shared" si="1"/>
        <v>99.522603796044137</v>
      </c>
    </row>
    <row r="12" spans="1:8" x14ac:dyDescent="0.25">
      <c r="A12"/>
      <c r="B12" s="8" t="s">
        <v>169</v>
      </c>
      <c r="C12" s="75">
        <f>C13</f>
        <v>777627.68</v>
      </c>
      <c r="D12" s="75">
        <f>D13</f>
        <v>963770</v>
      </c>
      <c r="E12" s="75">
        <f>E13</f>
        <v>1134993.29</v>
      </c>
      <c r="F12" s="75">
        <f>F13</f>
        <v>1129797.23</v>
      </c>
      <c r="G12" s="72">
        <f t="shared" si="0"/>
        <v>145.28768188910146</v>
      </c>
      <c r="H12" s="72">
        <f t="shared" si="1"/>
        <v>99.542194650331368</v>
      </c>
    </row>
    <row r="13" spans="1:8" x14ac:dyDescent="0.25">
      <c r="A13"/>
      <c r="B13" s="16" t="s">
        <v>170</v>
      </c>
      <c r="C13" s="73">
        <v>777627.68</v>
      </c>
      <c r="D13" s="73">
        <v>963770</v>
      </c>
      <c r="E13" s="76">
        <v>1134993.29</v>
      </c>
      <c r="F13" s="74">
        <v>1129797.23</v>
      </c>
      <c r="G13" s="70">
        <f t="shared" si="0"/>
        <v>145.28768188910146</v>
      </c>
      <c r="H13" s="70">
        <f t="shared" si="1"/>
        <v>99.542194650331368</v>
      </c>
    </row>
    <row r="14" spans="1:8" x14ac:dyDescent="0.25">
      <c r="A14"/>
      <c r="B14" s="8" t="s">
        <v>171</v>
      </c>
      <c r="C14" s="75">
        <f>C15</f>
        <v>315.97000000000003</v>
      </c>
      <c r="D14" s="75">
        <f>D15</f>
        <v>664</v>
      </c>
      <c r="E14" s="75">
        <f>E15</f>
        <v>464</v>
      </c>
      <c r="F14" s="75">
        <f>F15</f>
        <v>239.43</v>
      </c>
      <c r="G14" s="72">
        <f t="shared" si="0"/>
        <v>75.776181283033196</v>
      </c>
      <c r="H14" s="72">
        <f t="shared" si="1"/>
        <v>51.601293103448278</v>
      </c>
    </row>
    <row r="15" spans="1:8" x14ac:dyDescent="0.25">
      <c r="A15"/>
      <c r="B15" s="16" t="s">
        <v>172</v>
      </c>
      <c r="C15" s="73">
        <v>315.97000000000003</v>
      </c>
      <c r="D15" s="73">
        <v>664</v>
      </c>
      <c r="E15" s="76">
        <v>464</v>
      </c>
      <c r="F15" s="74">
        <v>239.43</v>
      </c>
      <c r="G15" s="70">
        <f t="shared" si="0"/>
        <v>75.776181283033196</v>
      </c>
      <c r="H15" s="70">
        <f t="shared" si="1"/>
        <v>51.601293103448278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777943.65</v>
      </c>
      <c r="D6" s="75">
        <f t="shared" si="0"/>
        <v>964434</v>
      </c>
      <c r="E6" s="75">
        <f t="shared" si="0"/>
        <v>1135457.29</v>
      </c>
      <c r="F6" s="75">
        <f t="shared" si="0"/>
        <v>1130036.6599999999</v>
      </c>
      <c r="G6" s="70">
        <f>(F6*100)/C6</f>
        <v>145.25944906163832</v>
      </c>
      <c r="H6" s="70">
        <f>(F6*100)/E6</f>
        <v>99.522603796044137</v>
      </c>
    </row>
    <row r="7" spans="2:8" x14ac:dyDescent="0.25">
      <c r="B7" s="8" t="s">
        <v>173</v>
      </c>
      <c r="C7" s="75">
        <f t="shared" si="0"/>
        <v>777943.65</v>
      </c>
      <c r="D7" s="75">
        <f t="shared" si="0"/>
        <v>964434</v>
      </c>
      <c r="E7" s="75">
        <f t="shared" si="0"/>
        <v>1135457.29</v>
      </c>
      <c r="F7" s="75">
        <f t="shared" si="0"/>
        <v>1130036.6599999999</v>
      </c>
      <c r="G7" s="70">
        <f>(F7*100)/C7</f>
        <v>145.25944906163832</v>
      </c>
      <c r="H7" s="70">
        <f>(F7*100)/E7</f>
        <v>99.522603796044137</v>
      </c>
    </row>
    <row r="8" spans="2:8" x14ac:dyDescent="0.25">
      <c r="B8" s="11" t="s">
        <v>174</v>
      </c>
      <c r="C8" s="73">
        <v>777943.65</v>
      </c>
      <c r="D8" s="73">
        <v>964434</v>
      </c>
      <c r="E8" s="73">
        <v>1135457.29</v>
      </c>
      <c r="F8" s="74">
        <v>1130036.6599999999</v>
      </c>
      <c r="G8" s="70">
        <f>(F8*100)/C8</f>
        <v>145.25944906163832</v>
      </c>
      <c r="H8" s="70">
        <f>(F8*100)/E8</f>
        <v>99.522603796044137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view="pageBreakPreview" zoomScale="60" zoomScaleNormal="100"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2"/>
  <sheetViews>
    <sheetView view="pageBreakPreview" zoomScale="60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175</v>
      </c>
      <c r="C1" s="39"/>
    </row>
    <row r="2" spans="1:6" ht="15" customHeight="1" x14ac:dyDescent="0.2">
      <c r="A2" s="41" t="s">
        <v>34</v>
      </c>
      <c r="B2" s="42" t="s">
        <v>176</v>
      </c>
      <c r="C2" s="39"/>
    </row>
    <row r="3" spans="1:6" s="39" customFormat="1" ht="43.5" customHeight="1" x14ac:dyDescent="0.2">
      <c r="A3" s="43" t="s">
        <v>35</v>
      </c>
      <c r="B3" s="37" t="s">
        <v>177</v>
      </c>
    </row>
    <row r="4" spans="1:6" s="39" customFormat="1" x14ac:dyDescent="0.2">
      <c r="A4" s="43" t="s">
        <v>36</v>
      </c>
      <c r="B4" s="44" t="s">
        <v>178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179</v>
      </c>
      <c r="B7" s="46"/>
      <c r="C7" s="77">
        <f>C11</f>
        <v>963770</v>
      </c>
      <c r="D7" s="77">
        <f>D11</f>
        <v>1134993.29</v>
      </c>
      <c r="E7" s="77">
        <f>E11</f>
        <v>1129797.23</v>
      </c>
      <c r="F7" s="77">
        <f>(E7*100)/D7</f>
        <v>99.542194650331368</v>
      </c>
    </row>
    <row r="8" spans="1:6" x14ac:dyDescent="0.2">
      <c r="A8" s="47" t="s">
        <v>68</v>
      </c>
      <c r="B8" s="46"/>
      <c r="C8" s="77">
        <f>C68</f>
        <v>664</v>
      </c>
      <c r="D8" s="77">
        <f>D68</f>
        <v>464</v>
      </c>
      <c r="E8" s="77">
        <f>E68</f>
        <v>239.43</v>
      </c>
      <c r="F8" s="77">
        <f>(E8*100)/D8</f>
        <v>51.601293103448278</v>
      </c>
    </row>
    <row r="9" spans="1:6" s="57" customFormat="1" x14ac:dyDescent="0.2"/>
    <row r="10" spans="1:6" ht="38.25" x14ac:dyDescent="0.2">
      <c r="A10" s="47" t="s">
        <v>180</v>
      </c>
      <c r="B10" s="47" t="s">
        <v>181</v>
      </c>
      <c r="C10" s="47" t="s">
        <v>43</v>
      </c>
      <c r="D10" s="47" t="s">
        <v>182</v>
      </c>
      <c r="E10" s="47" t="s">
        <v>183</v>
      </c>
      <c r="F10" s="47" t="s">
        <v>184</v>
      </c>
    </row>
    <row r="11" spans="1:6" x14ac:dyDescent="0.2">
      <c r="A11" s="48" t="s">
        <v>179</v>
      </c>
      <c r="B11" s="48" t="s">
        <v>185</v>
      </c>
      <c r="C11" s="78">
        <f>C12+C56</f>
        <v>963770</v>
      </c>
      <c r="D11" s="78">
        <f>D12+D56</f>
        <v>1134993.29</v>
      </c>
      <c r="E11" s="78">
        <f>E12+E56</f>
        <v>1129797.23</v>
      </c>
      <c r="F11" s="79">
        <f>(E11*100)/D11</f>
        <v>99.542194650331368</v>
      </c>
    </row>
    <row r="12" spans="1:6" x14ac:dyDescent="0.2">
      <c r="A12" s="49" t="s">
        <v>66</v>
      </c>
      <c r="B12" s="50" t="s">
        <v>67</v>
      </c>
      <c r="C12" s="80">
        <f>C13+C22+C50</f>
        <v>950236</v>
      </c>
      <c r="D12" s="80">
        <f>D13+D22+D50</f>
        <v>1122678.8800000001</v>
      </c>
      <c r="E12" s="80">
        <f>E13+E22+E50</f>
        <v>1117483.2</v>
      </c>
      <c r="F12" s="81">
        <f>(E12*100)/D12</f>
        <v>99.537206934898421</v>
      </c>
    </row>
    <row r="13" spans="1:6" x14ac:dyDescent="0.2">
      <c r="A13" s="51" t="s">
        <v>68</v>
      </c>
      <c r="B13" s="52" t="s">
        <v>69</v>
      </c>
      <c r="C13" s="82">
        <f>C14+C17+C19</f>
        <v>758217</v>
      </c>
      <c r="D13" s="82">
        <f>D14+D17+D19</f>
        <v>884617</v>
      </c>
      <c r="E13" s="82">
        <f>E14+E17+E19</f>
        <v>884320.89</v>
      </c>
      <c r="F13" s="81">
        <f>(E13*100)/D13</f>
        <v>99.966526756777228</v>
      </c>
    </row>
    <row r="14" spans="1:6" x14ac:dyDescent="0.2">
      <c r="A14" s="53" t="s">
        <v>70</v>
      </c>
      <c r="B14" s="54" t="s">
        <v>71</v>
      </c>
      <c r="C14" s="83">
        <f>C15+C16</f>
        <v>635881</v>
      </c>
      <c r="D14" s="83">
        <f>D15+D16</f>
        <v>739781</v>
      </c>
      <c r="E14" s="83">
        <f>E15+E16</f>
        <v>739707.25</v>
      </c>
      <c r="F14" s="83">
        <f>(E14*100)/D14</f>
        <v>99.990030833449353</v>
      </c>
    </row>
    <row r="15" spans="1:6" x14ac:dyDescent="0.2">
      <c r="A15" s="55" t="s">
        <v>72</v>
      </c>
      <c r="B15" s="56" t="s">
        <v>73</v>
      </c>
      <c r="C15" s="84">
        <v>611881</v>
      </c>
      <c r="D15" s="84">
        <v>715781</v>
      </c>
      <c r="E15" s="84">
        <v>725202.01</v>
      </c>
      <c r="F15" s="84"/>
    </row>
    <row r="16" spans="1:6" x14ac:dyDescent="0.2">
      <c r="A16" s="55" t="s">
        <v>74</v>
      </c>
      <c r="B16" s="56" t="s">
        <v>75</v>
      </c>
      <c r="C16" s="84">
        <v>24000</v>
      </c>
      <c r="D16" s="84">
        <v>24000</v>
      </c>
      <c r="E16" s="84">
        <v>14505.24</v>
      </c>
      <c r="F16" s="84"/>
    </row>
    <row r="17" spans="1:6" x14ac:dyDescent="0.2">
      <c r="A17" s="53" t="s">
        <v>76</v>
      </c>
      <c r="B17" s="54" t="s">
        <v>77</v>
      </c>
      <c r="C17" s="83">
        <f>C18</f>
        <v>20221</v>
      </c>
      <c r="D17" s="83">
        <f>D18</f>
        <v>22721</v>
      </c>
      <c r="E17" s="83">
        <f>E18</f>
        <v>22561.89</v>
      </c>
      <c r="F17" s="83">
        <f>(E17*100)/D17</f>
        <v>99.299722723471675</v>
      </c>
    </row>
    <row r="18" spans="1:6" x14ac:dyDescent="0.2">
      <c r="A18" s="55" t="s">
        <v>78</v>
      </c>
      <c r="B18" s="56" t="s">
        <v>77</v>
      </c>
      <c r="C18" s="84">
        <v>20221</v>
      </c>
      <c r="D18" s="84">
        <v>22721</v>
      </c>
      <c r="E18" s="84">
        <v>22561.89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102115</v>
      </c>
      <c r="D19" s="83">
        <f>D20+D21</f>
        <v>122115</v>
      </c>
      <c r="E19" s="83">
        <f>E20+E21</f>
        <v>122051.75</v>
      </c>
      <c r="F19" s="83">
        <f>(E19*100)/D19</f>
        <v>99.94820456127421</v>
      </c>
    </row>
    <row r="20" spans="1:6" x14ac:dyDescent="0.2">
      <c r="A20" s="55" t="s">
        <v>81</v>
      </c>
      <c r="B20" s="56" t="s">
        <v>82</v>
      </c>
      <c r="C20" s="84">
        <v>0</v>
      </c>
      <c r="D20" s="84">
        <v>0</v>
      </c>
      <c r="E20" s="84">
        <v>0</v>
      </c>
      <c r="F20" s="84"/>
    </row>
    <row r="21" spans="1:6" x14ac:dyDescent="0.2">
      <c r="A21" s="55" t="s">
        <v>83</v>
      </c>
      <c r="B21" s="56" t="s">
        <v>84</v>
      </c>
      <c r="C21" s="84">
        <v>102115</v>
      </c>
      <c r="D21" s="84">
        <v>122115</v>
      </c>
      <c r="E21" s="84">
        <v>122051.75</v>
      </c>
      <c r="F21" s="84"/>
    </row>
    <row r="22" spans="1:6" x14ac:dyDescent="0.2">
      <c r="A22" s="51" t="s">
        <v>85</v>
      </c>
      <c r="B22" s="52" t="s">
        <v>86</v>
      </c>
      <c r="C22" s="82">
        <f>C23+C28+C33+C43+C45</f>
        <v>190699</v>
      </c>
      <c r="D22" s="82">
        <f>D23+D28+D33+D43+D45</f>
        <v>235618.59</v>
      </c>
      <c r="E22" s="82">
        <f>E23+E28+E33+E43+E45</f>
        <v>232364.68000000002</v>
      </c>
      <c r="F22" s="81">
        <f>(E22*100)/D22</f>
        <v>98.618992669466365</v>
      </c>
    </row>
    <row r="23" spans="1:6" x14ac:dyDescent="0.2">
      <c r="A23" s="53" t="s">
        <v>87</v>
      </c>
      <c r="B23" s="54" t="s">
        <v>88</v>
      </c>
      <c r="C23" s="83">
        <f>C24+C25+C26+C27</f>
        <v>48500</v>
      </c>
      <c r="D23" s="83">
        <f>D24+D25+D26+D27</f>
        <v>49000</v>
      </c>
      <c r="E23" s="83">
        <f>E24+E25+E26+E27</f>
        <v>47352.610000000008</v>
      </c>
      <c r="F23" s="83">
        <f>(E23*100)/D23</f>
        <v>96.637979591836739</v>
      </c>
    </row>
    <row r="24" spans="1:6" x14ac:dyDescent="0.2">
      <c r="A24" s="55" t="s">
        <v>89</v>
      </c>
      <c r="B24" s="56" t="s">
        <v>90</v>
      </c>
      <c r="C24" s="84">
        <v>6000</v>
      </c>
      <c r="D24" s="84">
        <v>6000</v>
      </c>
      <c r="E24" s="84">
        <v>5317.9</v>
      </c>
      <c r="F24" s="84"/>
    </row>
    <row r="25" spans="1:6" ht="25.5" x14ac:dyDescent="0.2">
      <c r="A25" s="55" t="s">
        <v>91</v>
      </c>
      <c r="B25" s="56" t="s">
        <v>92</v>
      </c>
      <c r="C25" s="84">
        <v>40000</v>
      </c>
      <c r="D25" s="84">
        <v>41000</v>
      </c>
      <c r="E25" s="84">
        <v>40654.410000000003</v>
      </c>
      <c r="F25" s="84"/>
    </row>
    <row r="26" spans="1:6" x14ac:dyDescent="0.2">
      <c r="A26" s="55" t="s">
        <v>93</v>
      </c>
      <c r="B26" s="56" t="s">
        <v>94</v>
      </c>
      <c r="C26" s="84">
        <v>1000</v>
      </c>
      <c r="D26" s="84">
        <v>1000</v>
      </c>
      <c r="E26" s="84">
        <v>885</v>
      </c>
      <c r="F26" s="84"/>
    </row>
    <row r="27" spans="1:6" x14ac:dyDescent="0.2">
      <c r="A27" s="55" t="s">
        <v>95</v>
      </c>
      <c r="B27" s="56" t="s">
        <v>96</v>
      </c>
      <c r="C27" s="84">
        <v>1500</v>
      </c>
      <c r="D27" s="84">
        <v>1000</v>
      </c>
      <c r="E27" s="84">
        <v>495.3</v>
      </c>
      <c r="F27" s="84"/>
    </row>
    <row r="28" spans="1:6" x14ac:dyDescent="0.2">
      <c r="A28" s="53" t="s">
        <v>97</v>
      </c>
      <c r="B28" s="54" t="s">
        <v>98</v>
      </c>
      <c r="C28" s="83">
        <f>C29+C30+C31+C32</f>
        <v>18750</v>
      </c>
      <c r="D28" s="83">
        <f>D29+D30+D31+D32</f>
        <v>15750</v>
      </c>
      <c r="E28" s="83">
        <f>E29+E30+E31+E32</f>
        <v>14256.57</v>
      </c>
      <c r="F28" s="83">
        <f>(E28*100)/D28</f>
        <v>90.517904761904759</v>
      </c>
    </row>
    <row r="29" spans="1:6" x14ac:dyDescent="0.2">
      <c r="A29" s="55" t="s">
        <v>99</v>
      </c>
      <c r="B29" s="56" t="s">
        <v>100</v>
      </c>
      <c r="C29" s="84">
        <v>13500</v>
      </c>
      <c r="D29" s="84">
        <v>12500</v>
      </c>
      <c r="E29" s="84">
        <v>11733.41</v>
      </c>
      <c r="F29" s="84"/>
    </row>
    <row r="30" spans="1:6" x14ac:dyDescent="0.2">
      <c r="A30" s="55" t="s">
        <v>101</v>
      </c>
      <c r="B30" s="56" t="s">
        <v>102</v>
      </c>
      <c r="C30" s="84">
        <v>2500</v>
      </c>
      <c r="D30" s="84">
        <v>1500</v>
      </c>
      <c r="E30" s="84">
        <v>898.85</v>
      </c>
      <c r="F30" s="84"/>
    </row>
    <row r="31" spans="1:6" x14ac:dyDescent="0.2">
      <c r="A31" s="55" t="s">
        <v>103</v>
      </c>
      <c r="B31" s="56" t="s">
        <v>104</v>
      </c>
      <c r="C31" s="84">
        <v>2500</v>
      </c>
      <c r="D31" s="84">
        <v>1500</v>
      </c>
      <c r="E31" s="84">
        <v>1500</v>
      </c>
      <c r="F31" s="84"/>
    </row>
    <row r="32" spans="1:6" x14ac:dyDescent="0.2">
      <c r="A32" s="55" t="s">
        <v>105</v>
      </c>
      <c r="B32" s="56" t="s">
        <v>106</v>
      </c>
      <c r="C32" s="84">
        <v>250</v>
      </c>
      <c r="D32" s="84">
        <v>250</v>
      </c>
      <c r="E32" s="84">
        <v>124.31</v>
      </c>
      <c r="F32" s="84"/>
    </row>
    <row r="33" spans="1:6" x14ac:dyDescent="0.2">
      <c r="A33" s="53" t="s">
        <v>107</v>
      </c>
      <c r="B33" s="54" t="s">
        <v>108</v>
      </c>
      <c r="C33" s="83">
        <f>C34+C35+C36+C37+C38+C39+C40+C41+C42</f>
        <v>117999</v>
      </c>
      <c r="D33" s="83">
        <f>D34+D35+D36+D37+D38+D39+D40+D41+D42</f>
        <v>169018.59</v>
      </c>
      <c r="E33" s="83">
        <f>E34+E35+E36+E37+E38+E39+E40+E41+E42</f>
        <v>169705.83000000002</v>
      </c>
      <c r="F33" s="83">
        <f>(E33*100)/D33</f>
        <v>100.40660616089627</v>
      </c>
    </row>
    <row r="34" spans="1:6" x14ac:dyDescent="0.2">
      <c r="A34" s="55" t="s">
        <v>109</v>
      </c>
      <c r="B34" s="56" t="s">
        <v>110</v>
      </c>
      <c r="C34" s="84">
        <v>17500</v>
      </c>
      <c r="D34" s="84">
        <v>16719.59</v>
      </c>
      <c r="E34" s="84">
        <v>16711.099999999999</v>
      </c>
      <c r="F34" s="84"/>
    </row>
    <row r="35" spans="1:6" x14ac:dyDescent="0.2">
      <c r="A35" s="55" t="s">
        <v>111</v>
      </c>
      <c r="B35" s="56" t="s">
        <v>112</v>
      </c>
      <c r="C35" s="84">
        <v>3000</v>
      </c>
      <c r="D35" s="84">
        <v>2000</v>
      </c>
      <c r="E35" s="84">
        <v>2325.12</v>
      </c>
      <c r="F35" s="84"/>
    </row>
    <row r="36" spans="1:6" x14ac:dyDescent="0.2">
      <c r="A36" s="55" t="s">
        <v>113</v>
      </c>
      <c r="B36" s="56" t="s">
        <v>114</v>
      </c>
      <c r="C36" s="84">
        <v>3000</v>
      </c>
      <c r="D36" s="84">
        <v>3000</v>
      </c>
      <c r="E36" s="84">
        <v>3808.79</v>
      </c>
      <c r="F36" s="84"/>
    </row>
    <row r="37" spans="1:6" x14ac:dyDescent="0.2">
      <c r="A37" s="55" t="s">
        <v>115</v>
      </c>
      <c r="B37" s="56" t="s">
        <v>116</v>
      </c>
      <c r="C37" s="84">
        <v>2500</v>
      </c>
      <c r="D37" s="84">
        <v>500</v>
      </c>
      <c r="E37" s="84">
        <v>361.98</v>
      </c>
      <c r="F37" s="84"/>
    </row>
    <row r="38" spans="1:6" x14ac:dyDescent="0.2">
      <c r="A38" s="55" t="s">
        <v>117</v>
      </c>
      <c r="B38" s="56" t="s">
        <v>118</v>
      </c>
      <c r="C38" s="84">
        <v>3000</v>
      </c>
      <c r="D38" s="84">
        <v>1800</v>
      </c>
      <c r="E38" s="84">
        <v>1860.18</v>
      </c>
      <c r="F38" s="84"/>
    </row>
    <row r="39" spans="1:6" x14ac:dyDescent="0.2">
      <c r="A39" s="55" t="s">
        <v>119</v>
      </c>
      <c r="B39" s="56" t="s">
        <v>120</v>
      </c>
      <c r="C39" s="84">
        <v>2500</v>
      </c>
      <c r="D39" s="84">
        <v>2500</v>
      </c>
      <c r="E39" s="84">
        <v>2619.12</v>
      </c>
      <c r="F39" s="84"/>
    </row>
    <row r="40" spans="1:6" x14ac:dyDescent="0.2">
      <c r="A40" s="55" t="s">
        <v>121</v>
      </c>
      <c r="B40" s="56" t="s">
        <v>122</v>
      </c>
      <c r="C40" s="84">
        <v>85969</v>
      </c>
      <c r="D40" s="84">
        <v>142169</v>
      </c>
      <c r="E40" s="84">
        <v>141705.04999999999</v>
      </c>
      <c r="F40" s="84"/>
    </row>
    <row r="41" spans="1:6" x14ac:dyDescent="0.2">
      <c r="A41" s="55" t="s">
        <v>123</v>
      </c>
      <c r="B41" s="56" t="s">
        <v>124</v>
      </c>
      <c r="C41" s="84">
        <v>265</v>
      </c>
      <c r="D41" s="84">
        <v>65</v>
      </c>
      <c r="E41" s="84">
        <v>16.600000000000001</v>
      </c>
      <c r="F41" s="84"/>
    </row>
    <row r="42" spans="1:6" x14ac:dyDescent="0.2">
      <c r="A42" s="55" t="s">
        <v>125</v>
      </c>
      <c r="B42" s="56" t="s">
        <v>126</v>
      </c>
      <c r="C42" s="84">
        <v>265</v>
      </c>
      <c r="D42" s="84">
        <v>265</v>
      </c>
      <c r="E42" s="84">
        <v>297.89</v>
      </c>
      <c r="F42" s="84"/>
    </row>
    <row r="43" spans="1:6" x14ac:dyDescent="0.2">
      <c r="A43" s="53" t="s">
        <v>127</v>
      </c>
      <c r="B43" s="54" t="s">
        <v>128</v>
      </c>
      <c r="C43" s="83">
        <f>C44</f>
        <v>1000</v>
      </c>
      <c r="D43" s="83">
        <f>D44</f>
        <v>400</v>
      </c>
      <c r="E43" s="83">
        <f>E44</f>
        <v>-128.72</v>
      </c>
      <c r="F43" s="83">
        <f>(E43*100)/D43</f>
        <v>-32.18</v>
      </c>
    </row>
    <row r="44" spans="1:6" ht="25.5" x14ac:dyDescent="0.2">
      <c r="A44" s="55" t="s">
        <v>129</v>
      </c>
      <c r="B44" s="56" t="s">
        <v>130</v>
      </c>
      <c r="C44" s="84">
        <v>1000</v>
      </c>
      <c r="D44" s="84">
        <v>400</v>
      </c>
      <c r="E44" s="84">
        <v>-128.72</v>
      </c>
      <c r="F44" s="84"/>
    </row>
    <row r="45" spans="1:6" x14ac:dyDescent="0.2">
      <c r="A45" s="53" t="s">
        <v>131</v>
      </c>
      <c r="B45" s="54" t="s">
        <v>132</v>
      </c>
      <c r="C45" s="83">
        <f>C46+C47+C48+C49</f>
        <v>4450</v>
      </c>
      <c r="D45" s="83">
        <f>D46+D47+D48+D49</f>
        <v>1450</v>
      </c>
      <c r="E45" s="83">
        <f>E46+E47+E48+E49</f>
        <v>1178.3899999999999</v>
      </c>
      <c r="F45" s="83">
        <f>(E45*100)/D45</f>
        <v>81.268275862068961</v>
      </c>
    </row>
    <row r="46" spans="1:6" x14ac:dyDescent="0.2">
      <c r="A46" s="55" t="s">
        <v>133</v>
      </c>
      <c r="B46" s="56" t="s">
        <v>134</v>
      </c>
      <c r="C46" s="84">
        <v>800</v>
      </c>
      <c r="D46" s="84">
        <v>800</v>
      </c>
      <c r="E46" s="84">
        <v>539.5</v>
      </c>
      <c r="F46" s="84"/>
    </row>
    <row r="47" spans="1:6" x14ac:dyDescent="0.2">
      <c r="A47" s="55" t="s">
        <v>135</v>
      </c>
      <c r="B47" s="56" t="s">
        <v>136</v>
      </c>
      <c r="C47" s="84">
        <v>150</v>
      </c>
      <c r="D47" s="84">
        <v>150</v>
      </c>
      <c r="E47" s="84">
        <v>150</v>
      </c>
      <c r="F47" s="84"/>
    </row>
    <row r="48" spans="1:6" x14ac:dyDescent="0.2">
      <c r="A48" s="55" t="s">
        <v>137</v>
      </c>
      <c r="B48" s="56" t="s">
        <v>138</v>
      </c>
      <c r="C48" s="84">
        <v>2500</v>
      </c>
      <c r="D48" s="84">
        <v>0</v>
      </c>
      <c r="E48" s="84">
        <v>0</v>
      </c>
      <c r="F48" s="84"/>
    </row>
    <row r="49" spans="1:6" x14ac:dyDescent="0.2">
      <c r="A49" s="55" t="s">
        <v>139</v>
      </c>
      <c r="B49" s="56" t="s">
        <v>132</v>
      </c>
      <c r="C49" s="84">
        <v>1000</v>
      </c>
      <c r="D49" s="84">
        <v>500</v>
      </c>
      <c r="E49" s="84">
        <v>488.89</v>
      </c>
      <c r="F49" s="84"/>
    </row>
    <row r="50" spans="1:6" x14ac:dyDescent="0.2">
      <c r="A50" s="51" t="s">
        <v>140</v>
      </c>
      <c r="B50" s="52" t="s">
        <v>141</v>
      </c>
      <c r="C50" s="82">
        <f>C51+C53</f>
        <v>1320</v>
      </c>
      <c r="D50" s="82">
        <f>D51+D53</f>
        <v>2443.29</v>
      </c>
      <c r="E50" s="82">
        <f>E51+E53</f>
        <v>797.63</v>
      </c>
      <c r="F50" s="81">
        <f>(E50*100)/D50</f>
        <v>32.645735872532526</v>
      </c>
    </row>
    <row r="51" spans="1:6" x14ac:dyDescent="0.2">
      <c r="A51" s="53" t="s">
        <v>142</v>
      </c>
      <c r="B51" s="54" t="s">
        <v>143</v>
      </c>
      <c r="C51" s="83">
        <f>C52</f>
        <v>60</v>
      </c>
      <c r="D51" s="83">
        <f>D52</f>
        <v>60</v>
      </c>
      <c r="E51" s="83">
        <f>E52</f>
        <v>59.93</v>
      </c>
      <c r="F51" s="83">
        <f>(E51*100)/D51</f>
        <v>99.88333333333334</v>
      </c>
    </row>
    <row r="52" spans="1:6" ht="25.5" x14ac:dyDescent="0.2">
      <c r="A52" s="55" t="s">
        <v>144</v>
      </c>
      <c r="B52" s="56" t="s">
        <v>145</v>
      </c>
      <c r="C52" s="84">
        <v>60</v>
      </c>
      <c r="D52" s="84">
        <v>60</v>
      </c>
      <c r="E52" s="84">
        <v>59.93</v>
      </c>
      <c r="F52" s="84"/>
    </row>
    <row r="53" spans="1:6" x14ac:dyDescent="0.2">
      <c r="A53" s="53" t="s">
        <v>146</v>
      </c>
      <c r="B53" s="54" t="s">
        <v>147</v>
      </c>
      <c r="C53" s="83">
        <f>C54+C55</f>
        <v>1260</v>
      </c>
      <c r="D53" s="83">
        <f>D54+D55</f>
        <v>2383.29</v>
      </c>
      <c r="E53" s="83">
        <f>E54+E55</f>
        <v>737.7</v>
      </c>
      <c r="F53" s="83">
        <f>(E53*100)/D53</f>
        <v>30.953010334453634</v>
      </c>
    </row>
    <row r="54" spans="1:6" x14ac:dyDescent="0.2">
      <c r="A54" s="55" t="s">
        <v>148</v>
      </c>
      <c r="B54" s="56" t="s">
        <v>149</v>
      </c>
      <c r="C54" s="84">
        <v>1000</v>
      </c>
      <c r="D54" s="84">
        <v>700</v>
      </c>
      <c r="E54" s="84">
        <v>737.7</v>
      </c>
      <c r="F54" s="84"/>
    </row>
    <row r="55" spans="1:6" x14ac:dyDescent="0.2">
      <c r="A55" s="55" t="s">
        <v>150</v>
      </c>
      <c r="B55" s="56" t="s">
        <v>151</v>
      </c>
      <c r="C55" s="84">
        <v>260</v>
      </c>
      <c r="D55" s="84">
        <v>1683.29</v>
      </c>
      <c r="E55" s="84">
        <v>0</v>
      </c>
      <c r="F55" s="84"/>
    </row>
    <row r="56" spans="1:6" x14ac:dyDescent="0.2">
      <c r="A56" s="49" t="s">
        <v>152</v>
      </c>
      <c r="B56" s="50" t="s">
        <v>153</v>
      </c>
      <c r="C56" s="80">
        <f>C57+C60</f>
        <v>13534</v>
      </c>
      <c r="D56" s="80">
        <f>D57+D60</f>
        <v>12314.41</v>
      </c>
      <c r="E56" s="80">
        <f>E57+E60</f>
        <v>12314.029999999999</v>
      </c>
      <c r="F56" s="81">
        <f>(E56*100)/D56</f>
        <v>99.99691418427679</v>
      </c>
    </row>
    <row r="57" spans="1:6" x14ac:dyDescent="0.2">
      <c r="A57" s="51" t="s">
        <v>154</v>
      </c>
      <c r="B57" s="52" t="s">
        <v>155</v>
      </c>
      <c r="C57" s="82">
        <f t="shared" ref="C57:E58" si="0">C58</f>
        <v>3534</v>
      </c>
      <c r="D57" s="82">
        <f t="shared" si="0"/>
        <v>3534</v>
      </c>
      <c r="E57" s="82">
        <f t="shared" si="0"/>
        <v>3533.62</v>
      </c>
      <c r="F57" s="81">
        <f>(E57*100)/D57</f>
        <v>99.989247311827953</v>
      </c>
    </row>
    <row r="58" spans="1:6" x14ac:dyDescent="0.2">
      <c r="A58" s="53" t="s">
        <v>160</v>
      </c>
      <c r="B58" s="54" t="s">
        <v>161</v>
      </c>
      <c r="C58" s="83">
        <f t="shared" si="0"/>
        <v>3534</v>
      </c>
      <c r="D58" s="83">
        <f t="shared" si="0"/>
        <v>3534</v>
      </c>
      <c r="E58" s="83">
        <f t="shared" si="0"/>
        <v>3533.62</v>
      </c>
      <c r="F58" s="83">
        <f>(E58*100)/D58</f>
        <v>99.989247311827953</v>
      </c>
    </row>
    <row r="59" spans="1:6" x14ac:dyDescent="0.2">
      <c r="A59" s="55" t="s">
        <v>162</v>
      </c>
      <c r="B59" s="56" t="s">
        <v>163</v>
      </c>
      <c r="C59" s="84">
        <v>3534</v>
      </c>
      <c r="D59" s="84">
        <v>3534</v>
      </c>
      <c r="E59" s="84">
        <v>3533.62</v>
      </c>
      <c r="F59" s="84"/>
    </row>
    <row r="60" spans="1:6" x14ac:dyDescent="0.2">
      <c r="A60" s="51" t="s">
        <v>164</v>
      </c>
      <c r="B60" s="52" t="s">
        <v>165</v>
      </c>
      <c r="C60" s="82">
        <f t="shared" ref="C60:E61" si="1">C61</f>
        <v>10000</v>
      </c>
      <c r="D60" s="82">
        <f t="shared" si="1"/>
        <v>8780.41</v>
      </c>
      <c r="E60" s="82">
        <f t="shared" si="1"/>
        <v>8780.41</v>
      </c>
      <c r="F60" s="81">
        <f>(E60*100)/D60</f>
        <v>100</v>
      </c>
    </row>
    <row r="61" spans="1:6" ht="25.5" x14ac:dyDescent="0.2">
      <c r="A61" s="53" t="s">
        <v>166</v>
      </c>
      <c r="B61" s="54" t="s">
        <v>167</v>
      </c>
      <c r="C61" s="83">
        <f t="shared" si="1"/>
        <v>10000</v>
      </c>
      <c r="D61" s="83">
        <f t="shared" si="1"/>
        <v>8780.41</v>
      </c>
      <c r="E61" s="83">
        <f t="shared" si="1"/>
        <v>8780.41</v>
      </c>
      <c r="F61" s="83">
        <f>(E61*100)/D61</f>
        <v>100</v>
      </c>
    </row>
    <row r="62" spans="1:6" x14ac:dyDescent="0.2">
      <c r="A62" s="55" t="s">
        <v>168</v>
      </c>
      <c r="B62" s="56" t="s">
        <v>167</v>
      </c>
      <c r="C62" s="84">
        <v>10000</v>
      </c>
      <c r="D62" s="84">
        <v>8780.41</v>
      </c>
      <c r="E62" s="84">
        <v>8780.41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2">C64</f>
        <v>963770</v>
      </c>
      <c r="D63" s="80">
        <f t="shared" si="2"/>
        <v>1134993.29</v>
      </c>
      <c r="E63" s="80">
        <f t="shared" si="2"/>
        <v>1129797.23</v>
      </c>
      <c r="F63" s="81">
        <f>(E63*100)/D63</f>
        <v>99.542194650331368</v>
      </c>
    </row>
    <row r="64" spans="1:6" x14ac:dyDescent="0.2">
      <c r="A64" s="51" t="s">
        <v>58</v>
      </c>
      <c r="B64" s="52" t="s">
        <v>59</v>
      </c>
      <c r="C64" s="82">
        <f t="shared" si="2"/>
        <v>963770</v>
      </c>
      <c r="D64" s="82">
        <f t="shared" si="2"/>
        <v>1134993.29</v>
      </c>
      <c r="E64" s="82">
        <f t="shared" si="2"/>
        <v>1129797.23</v>
      </c>
      <c r="F64" s="81">
        <f>(E64*100)/D64</f>
        <v>99.542194650331368</v>
      </c>
    </row>
    <row r="65" spans="1:6" ht="25.5" x14ac:dyDescent="0.2">
      <c r="A65" s="53" t="s">
        <v>60</v>
      </c>
      <c r="B65" s="54" t="s">
        <v>61</v>
      </c>
      <c r="C65" s="83">
        <f>C66+C67</f>
        <v>963770</v>
      </c>
      <c r="D65" s="83">
        <f>D66+D67</f>
        <v>1134993.29</v>
      </c>
      <c r="E65" s="83">
        <f>E66+E67</f>
        <v>1129797.23</v>
      </c>
      <c r="F65" s="83">
        <f>(E65*100)/D65</f>
        <v>99.542194650331368</v>
      </c>
    </row>
    <row r="66" spans="1:6" x14ac:dyDescent="0.2">
      <c r="A66" s="55" t="s">
        <v>62</v>
      </c>
      <c r="B66" s="56" t="s">
        <v>63</v>
      </c>
      <c r="C66" s="84">
        <v>950236</v>
      </c>
      <c r="D66" s="84">
        <v>1121459.29</v>
      </c>
      <c r="E66" s="84">
        <v>1117483.2</v>
      </c>
      <c r="F66" s="84"/>
    </row>
    <row r="67" spans="1:6" ht="25.5" x14ac:dyDescent="0.2">
      <c r="A67" s="55" t="s">
        <v>64</v>
      </c>
      <c r="B67" s="56" t="s">
        <v>65</v>
      </c>
      <c r="C67" s="84">
        <v>13534</v>
      </c>
      <c r="D67" s="84">
        <v>13534</v>
      </c>
      <c r="E67" s="84">
        <v>12314.03</v>
      </c>
      <c r="F67" s="84"/>
    </row>
    <row r="68" spans="1:6" x14ac:dyDescent="0.2">
      <c r="A68" s="48" t="s">
        <v>68</v>
      </c>
      <c r="B68" s="48" t="s">
        <v>186</v>
      </c>
      <c r="C68" s="78">
        <f t="shared" ref="C68:E71" si="3">C69</f>
        <v>664</v>
      </c>
      <c r="D68" s="78">
        <f t="shared" si="3"/>
        <v>464</v>
      </c>
      <c r="E68" s="78">
        <f t="shared" si="3"/>
        <v>239.43</v>
      </c>
      <c r="F68" s="79">
        <f>(E68*100)/D68</f>
        <v>51.601293103448278</v>
      </c>
    </row>
    <row r="69" spans="1:6" x14ac:dyDescent="0.2">
      <c r="A69" s="49" t="s">
        <v>152</v>
      </c>
      <c r="B69" s="50" t="s">
        <v>153</v>
      </c>
      <c r="C69" s="80">
        <f t="shared" si="3"/>
        <v>664</v>
      </c>
      <c r="D69" s="80">
        <f t="shared" si="3"/>
        <v>464</v>
      </c>
      <c r="E69" s="80">
        <f t="shared" si="3"/>
        <v>239.43</v>
      </c>
      <c r="F69" s="81">
        <f>(E69*100)/D69</f>
        <v>51.601293103448278</v>
      </c>
    </row>
    <row r="70" spans="1:6" x14ac:dyDescent="0.2">
      <c r="A70" s="51" t="s">
        <v>154</v>
      </c>
      <c r="B70" s="52" t="s">
        <v>155</v>
      </c>
      <c r="C70" s="82">
        <f t="shared" si="3"/>
        <v>664</v>
      </c>
      <c r="D70" s="82">
        <f t="shared" si="3"/>
        <v>464</v>
      </c>
      <c r="E70" s="82">
        <f t="shared" si="3"/>
        <v>239.43</v>
      </c>
      <c r="F70" s="81">
        <f>(E70*100)/D70</f>
        <v>51.601293103448278</v>
      </c>
    </row>
    <row r="71" spans="1:6" x14ac:dyDescent="0.2">
      <c r="A71" s="53" t="s">
        <v>156</v>
      </c>
      <c r="B71" s="54" t="s">
        <v>157</v>
      </c>
      <c r="C71" s="83">
        <f t="shared" si="3"/>
        <v>664</v>
      </c>
      <c r="D71" s="83">
        <f t="shared" si="3"/>
        <v>464</v>
      </c>
      <c r="E71" s="83">
        <f t="shared" si="3"/>
        <v>239.43</v>
      </c>
      <c r="F71" s="83">
        <f>(E71*100)/D71</f>
        <v>51.601293103448278</v>
      </c>
    </row>
    <row r="72" spans="1:6" x14ac:dyDescent="0.2">
      <c r="A72" s="55" t="s">
        <v>158</v>
      </c>
      <c r="B72" s="56" t="s">
        <v>159</v>
      </c>
      <c r="C72" s="84">
        <v>664</v>
      </c>
      <c r="D72" s="84">
        <v>464</v>
      </c>
      <c r="E72" s="84">
        <v>239.43</v>
      </c>
      <c r="F72" s="84"/>
    </row>
    <row r="73" spans="1:6" x14ac:dyDescent="0.2">
      <c r="A73" s="49" t="s">
        <v>50</v>
      </c>
      <c r="B73" s="50" t="s">
        <v>51</v>
      </c>
      <c r="C73" s="80">
        <f t="shared" ref="C73:E75" si="4">C74</f>
        <v>664</v>
      </c>
      <c r="D73" s="80">
        <f t="shared" si="4"/>
        <v>464</v>
      </c>
      <c r="E73" s="80">
        <f t="shared" si="4"/>
        <v>262.10000000000002</v>
      </c>
      <c r="F73" s="81">
        <f>(E73*100)/D73</f>
        <v>56.487068965517238</v>
      </c>
    </row>
    <row r="74" spans="1:6" x14ac:dyDescent="0.2">
      <c r="A74" s="51" t="s">
        <v>52</v>
      </c>
      <c r="B74" s="52" t="s">
        <v>53</v>
      </c>
      <c r="C74" s="82">
        <f t="shared" si="4"/>
        <v>664</v>
      </c>
      <c r="D74" s="82">
        <f t="shared" si="4"/>
        <v>464</v>
      </c>
      <c r="E74" s="82">
        <f t="shared" si="4"/>
        <v>262.10000000000002</v>
      </c>
      <c r="F74" s="81">
        <f>(E74*100)/D74</f>
        <v>56.487068965517238</v>
      </c>
    </row>
    <row r="75" spans="1:6" x14ac:dyDescent="0.2">
      <c r="A75" s="53" t="s">
        <v>54</v>
      </c>
      <c r="B75" s="54" t="s">
        <v>55</v>
      </c>
      <c r="C75" s="83">
        <f t="shared" si="4"/>
        <v>664</v>
      </c>
      <c r="D75" s="83">
        <f t="shared" si="4"/>
        <v>464</v>
      </c>
      <c r="E75" s="83">
        <f t="shared" si="4"/>
        <v>262.10000000000002</v>
      </c>
      <c r="F75" s="83">
        <f>(E75*100)/D75</f>
        <v>56.487068965517238</v>
      </c>
    </row>
    <row r="76" spans="1:6" x14ac:dyDescent="0.2">
      <c r="A76" s="55" t="s">
        <v>56</v>
      </c>
      <c r="B76" s="56" t="s">
        <v>57</v>
      </c>
      <c r="C76" s="84">
        <v>664</v>
      </c>
      <c r="D76" s="84">
        <v>464</v>
      </c>
      <c r="E76" s="84">
        <v>262.10000000000002</v>
      </c>
      <c r="F76" s="84"/>
    </row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8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Ankica Sugnetić</cp:lastModifiedBy>
  <cp:lastPrinted>2025-03-21T07:21:54Z</cp:lastPrinted>
  <dcterms:created xsi:type="dcterms:W3CDTF">2022-08-12T12:51:27Z</dcterms:created>
  <dcterms:modified xsi:type="dcterms:W3CDTF">2025-03-21T13:07:18Z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