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dragic\Desktop\ždo - godišnje izvršenje proračuna 2024\"/>
    </mc:Choice>
  </mc:AlternateContent>
  <xr:revisionPtr revIDLastSave="0" documentId="13_ncr:1_{4FAE95ED-1604-4AC5-95EA-63978D2D6BB0}" xr6:coauthVersionLast="47" xr6:coauthVersionMax="47" xr10:uidLastSave="{00000000-0000-0000-0000-000000000000}"/>
  <bookViews>
    <workbookView xWindow="-120" yWindow="-120" windowWidth="29040" windowHeight="15840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rashoda'!$B$2:$L$79</definedName>
    <definedName name="_xlnm.Print_Area" localSheetId="6">'Posebni dio'!$A$1:$F$78</definedName>
    <definedName name="_xlnm.Print_Area" localSheetId="3">'Rashodi prema funkcijskoj k '!$B$2:$H$8</definedName>
    <definedName name="_xlnm.Print_Area" localSheetId="2">'Rashodi prema izvorima finan'!$B$2:$H$15</definedName>
    <definedName name="_xlnm.Print_Area" localSheetId="0">SAŽETAK!$B$3:$L$27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7" i="15"/>
  <c r="E77" i="15"/>
  <c r="D77" i="15"/>
  <c r="C77" i="15"/>
  <c r="F76" i="15"/>
  <c r="E76" i="15"/>
  <c r="D76" i="15"/>
  <c r="C76" i="15"/>
  <c r="C75" i="15" s="1"/>
  <c r="F75" i="15"/>
  <c r="E75" i="15"/>
  <c r="D75" i="15"/>
  <c r="F73" i="15"/>
  <c r="E73" i="15"/>
  <c r="D73" i="15"/>
  <c r="C73" i="15"/>
  <c r="F72" i="15"/>
  <c r="E72" i="15"/>
  <c r="D72" i="15"/>
  <c r="C72" i="15"/>
  <c r="C71" i="15" s="1"/>
  <c r="C70" i="15" s="1"/>
  <c r="C8" i="15" s="1"/>
  <c r="F71" i="15"/>
  <c r="E71" i="15"/>
  <c r="D71" i="15"/>
  <c r="F70" i="15"/>
  <c r="E70" i="15"/>
  <c r="D70" i="15"/>
  <c r="F67" i="15"/>
  <c r="E67" i="15"/>
  <c r="D67" i="15"/>
  <c r="C67" i="15"/>
  <c r="C66" i="15" s="1"/>
  <c r="C65" i="15" s="1"/>
  <c r="F66" i="15"/>
  <c r="E66" i="15"/>
  <c r="D66" i="15"/>
  <c r="F65" i="15"/>
  <c r="E65" i="15"/>
  <c r="D65" i="15"/>
  <c r="F63" i="15"/>
  <c r="E63" i="15"/>
  <c r="D63" i="15"/>
  <c r="C63" i="15"/>
  <c r="C62" i="15" s="1"/>
  <c r="C56" i="15" s="1"/>
  <c r="F62" i="15"/>
  <c r="E62" i="15"/>
  <c r="D62" i="15"/>
  <c r="F60" i="15"/>
  <c r="E60" i="15"/>
  <c r="D60" i="15"/>
  <c r="C60" i="15"/>
  <c r="F58" i="15"/>
  <c r="E58" i="15"/>
  <c r="D58" i="15"/>
  <c r="C58" i="15"/>
  <c r="F57" i="15"/>
  <c r="E57" i="15"/>
  <c r="D57" i="15"/>
  <c r="C57" i="15"/>
  <c r="F56" i="15"/>
  <c r="E56" i="15"/>
  <c r="D56" i="15"/>
  <c r="F53" i="15"/>
  <c r="E53" i="15"/>
  <c r="D53" i="15"/>
  <c r="C53" i="15"/>
  <c r="C50" i="15" s="1"/>
  <c r="F51" i="15"/>
  <c r="E51" i="15"/>
  <c r="D51" i="15"/>
  <c r="C51" i="15"/>
  <c r="F50" i="15"/>
  <c r="E50" i="15"/>
  <c r="D50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8" i="15"/>
  <c r="E28" i="15"/>
  <c r="D28" i="15"/>
  <c r="C28" i="15"/>
  <c r="F23" i="15"/>
  <c r="E23" i="15"/>
  <c r="D23" i="15"/>
  <c r="C23" i="15"/>
  <c r="F22" i="15"/>
  <c r="E22" i="15"/>
  <c r="D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C13" i="15" s="1"/>
  <c r="F13" i="15"/>
  <c r="E13" i="15"/>
  <c r="D13" i="15"/>
  <c r="F12" i="15"/>
  <c r="E12" i="15"/>
  <c r="D12" i="15"/>
  <c r="F11" i="15"/>
  <c r="E11" i="15"/>
  <c r="D11" i="15"/>
  <c r="F8" i="15"/>
  <c r="E8" i="15"/>
  <c r="D8" i="15"/>
  <c r="F7" i="15"/>
  <c r="E7" i="15"/>
  <c r="D7" i="15"/>
  <c r="H8" i="8"/>
  <c r="G8" i="8"/>
  <c r="H7" i="8"/>
  <c r="G7" i="8"/>
  <c r="F7" i="8"/>
  <c r="E7" i="8"/>
  <c r="D7" i="8"/>
  <c r="D6" i="8" s="1"/>
  <c r="C7" i="8"/>
  <c r="H6" i="8"/>
  <c r="G6" i="8"/>
  <c r="F6" i="8"/>
  <c r="E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C11" i="5"/>
  <c r="H10" i="5"/>
  <c r="G10" i="5"/>
  <c r="H9" i="5"/>
  <c r="G9" i="5"/>
  <c r="F9" i="5"/>
  <c r="E9" i="5"/>
  <c r="D9" i="5"/>
  <c r="D6" i="5" s="1"/>
  <c r="C9" i="5"/>
  <c r="H8" i="5"/>
  <c r="G8" i="5"/>
  <c r="H7" i="5"/>
  <c r="G7" i="5"/>
  <c r="F7" i="5"/>
  <c r="E7" i="5"/>
  <c r="D7" i="5"/>
  <c r="C7" i="5"/>
  <c r="H6" i="5"/>
  <c r="G6" i="5"/>
  <c r="F6" i="5"/>
  <c r="E6" i="5"/>
  <c r="C6" i="5"/>
  <c r="L77" i="3"/>
  <c r="K77" i="3"/>
  <c r="L76" i="3"/>
  <c r="K76" i="3"/>
  <c r="J76" i="3"/>
  <c r="I76" i="3"/>
  <c r="H76" i="3"/>
  <c r="H75" i="3" s="1"/>
  <c r="H68" i="3" s="1"/>
  <c r="G76" i="3"/>
  <c r="L75" i="3"/>
  <c r="K75" i="3"/>
  <c r="J75" i="3"/>
  <c r="I75" i="3"/>
  <c r="G75" i="3"/>
  <c r="L74" i="3"/>
  <c r="K74" i="3"/>
  <c r="L73" i="3"/>
  <c r="K73" i="3"/>
  <c r="J73" i="3"/>
  <c r="I73" i="3"/>
  <c r="H73" i="3"/>
  <c r="G73" i="3"/>
  <c r="L72" i="3"/>
  <c r="K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G68" i="3"/>
  <c r="L67" i="3"/>
  <c r="K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L55" i="3"/>
  <c r="K55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G25" i="3"/>
  <c r="L24" i="3"/>
  <c r="K24" i="3"/>
  <c r="J24" i="3"/>
  <c r="I24" i="3"/>
  <c r="G24" i="3"/>
  <c r="L23" i="3"/>
  <c r="K23" i="3"/>
  <c r="J23" i="3"/>
  <c r="I23" i="3"/>
  <c r="G23" i="3"/>
  <c r="L18" i="3"/>
  <c r="K18" i="3"/>
  <c r="L17" i="3"/>
  <c r="K17" i="3"/>
  <c r="L16" i="3"/>
  <c r="K16" i="3"/>
  <c r="J16" i="3"/>
  <c r="I16" i="3"/>
  <c r="H16" i="3"/>
  <c r="H15" i="3" s="1"/>
  <c r="G16" i="3"/>
  <c r="L15" i="3"/>
  <c r="K15" i="3"/>
  <c r="J15" i="3"/>
  <c r="I15" i="3"/>
  <c r="G15" i="3"/>
  <c r="L14" i="3"/>
  <c r="K14" i="3"/>
  <c r="L13" i="3"/>
  <c r="K13" i="3"/>
  <c r="J13" i="3"/>
  <c r="I13" i="3"/>
  <c r="H13" i="3"/>
  <c r="H12" i="3" s="1"/>
  <c r="G13" i="3"/>
  <c r="L12" i="3"/>
  <c r="K12" i="3"/>
  <c r="J12" i="3"/>
  <c r="I12" i="3"/>
  <c r="G12" i="3"/>
  <c r="L11" i="3"/>
  <c r="K11" i="3"/>
  <c r="J11" i="3"/>
  <c r="I11" i="3"/>
  <c r="G11" i="3"/>
  <c r="L10" i="3"/>
  <c r="K10" i="3"/>
  <c r="J10" i="3"/>
  <c r="I10" i="3"/>
  <c r="G10" i="3"/>
  <c r="C22" i="15" l="1"/>
  <c r="C12" i="15" s="1"/>
  <c r="C11" i="15" s="1"/>
  <c r="C7" i="15" s="1"/>
  <c r="D11" i="5"/>
  <c r="H11" i="3"/>
  <c r="H10" i="3" s="1"/>
  <c r="H34" i="3"/>
  <c r="H25" i="3"/>
  <c r="H24" i="3" l="1"/>
  <c r="H23" i="3" s="1"/>
</calcChain>
</file>

<file path=xl/sharedStrings.xml><?xml version="1.0" encoding="utf-8"?>
<sst xmlns="http://schemas.openxmlformats.org/spreadsheetml/2006/main" count="394" uniqueCount="189">
  <si>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</si>
  <si>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</si>
  <si>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</si>
  <si>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</si>
  <si>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</si>
  <si>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</si>
  <si>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</si>
  <si>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</si>
  <si>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</si>
  <si>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</si>
  <si>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</si>
  <si>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</si>
  <si>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</si>
  <si>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</si>
  <si>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</si>
  <si>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</si>
  <si>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</si>
  <si>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</si>
  <si>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</si>
  <si>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</si>
  <si>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</si>
  <si>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</si>
  <si>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</si>
  <si>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</si>
  <si>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</si>
  <si>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</si>
  <si>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</si>
  <si>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</si>
  <si>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</si>
  <si>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</si>
  <si>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</si>
  <si>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</si>
  <si>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</si>
  <si>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</si>
  <si>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</si>
  <si>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</si>
  <si>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</si>
  <si>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</si>
  <si>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</si>
  <si>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</si>
  <si>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</si>
  <si>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</si>
  <si>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</si>
  <si>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</si>
  <si>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</si>
  <si>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</si>
  <si>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</si>
  <si>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</si>
  <si>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</si>
  <si>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</si>
  <si>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</si>
  <si>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</si>
  <si>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</si>
  <si>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</si>
  <si>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</si>
  <si>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</si>
  <si>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</si>
  <si>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</si>
  <si>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</si>
  <si>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</si>
  <si>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</si>
  <si>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</si>
  <si>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</si>
  <si>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</si>
  <si>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</si>
  <si>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</si>
  <si>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</si>
  <si>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</si>
  <si>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</si>
  <si>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</si>
  <si>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</si>
  <si>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</si>
  <si>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</si>
  <si>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</si>
  <si>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</si>
  <si>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</si>
  <si>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</si>
  <si>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</si>
  <si>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</si>
  <si>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</si>
  <si>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</si>
  <si>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</si>
  <si>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</si>
  <si>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</si>
  <si>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</si>
  <si>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</si>
  <si>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</si>
  <si>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</si>
  <si>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</si>
  <si>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</si>
  <si>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</si>
  <si>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</si>
  <si>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</si>
  <si>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</si>
  <si>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</si>
  <si>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</si>
  <si>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</si>
  <si>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</si>
  <si>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</si>
  <si>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</si>
  <si>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</si>
  <si>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</si>
  <si>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</si>
  <si>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</si>
  <si>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</si>
  <si>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</si>
  <si>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</si>
  <si>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</si>
  <si>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</si>
  <si>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</si>
  <si>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</si>
  <si>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</si>
  <si>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</si>
  <si>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</si>
  <si>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</si>
  <si>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</si>
  <si>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</si>
  <si>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</si>
  <si>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</si>
  <si>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</si>
  <si>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</si>
  <si>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</si>
  <si>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</si>
  <si>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</si>
  <si>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</si>
  <si>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</si>
  <si>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</si>
  <si>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</si>
  <si>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</si>
  <si>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</si>
  <si>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</si>
  <si>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</si>
  <si>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</si>
  <si>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</si>
  <si>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</si>
  <si>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</si>
  <si>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</si>
  <si>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</si>
  <si>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</si>
  <si>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</si>
  <si>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</si>
  <si>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</si>
  <si>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</si>
  <si>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</si>
  <si>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</si>
  <si>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</si>
  <si>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</si>
  <si>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</si>
  <si>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</si>
  <si>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</si>
  <si>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</si>
  <si>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</si>
  <si>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</si>
  <si>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</si>
  <si>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</si>
  <si>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</si>
  <si>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</si>
  <si>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</si>
  <si>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</si>
  <si>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</si>
  <si>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</si>
  <si>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</si>
  <si>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</si>
  <si>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</si>
  <si>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</si>
  <si>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</si>
  <si>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</si>
  <si>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</si>
  <si>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</si>
  <si>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</si>
  <si>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</si>
  <si>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</si>
  <si>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</si>
  <si>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</si>
  <si>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</si>
  <si>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</si>
  <si>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</si>
  <si>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</si>
  <si>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75 Županijska državna odvjetništva</t>
  </si>
  <si>
    <t>20647 BJELOVAR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</si>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</sst>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A2" workbookViewId="0">
      <selection activeCell="B3" sqref="B3:L27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5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4" t="s">
        <v>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4" t="s">
        <v>24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6" t="s">
        <v>31</v>
      </c>
      <c r="C7" s="106"/>
      <c r="D7" s="106"/>
      <c r="E7" s="106"/>
      <c r="F7" s="106"/>
      <c r="G7" s="5"/>
      <c r="H7" s="6"/>
      <c r="I7" s="6"/>
      <c r="J7" s="6"/>
      <c r="K7" s="22"/>
      <c r="L7" s="22"/>
    </row>
    <row r="8" spans="2:13" ht="25.5" x14ac:dyDescent="0.25">
      <c r="B8" s="103" t="s">
        <v>3</v>
      </c>
      <c r="C8" s="103"/>
      <c r="D8" s="103"/>
      <c r="E8" s="103"/>
      <c r="F8" s="103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4">
        <v>1</v>
      </c>
      <c r="C9" s="104"/>
      <c r="D9" s="104"/>
      <c r="E9" s="104"/>
      <c r="F9" s="10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9" t="s">
        <v>8</v>
      </c>
      <c r="C10" s="100"/>
      <c r="D10" s="100"/>
      <c r="E10" s="100"/>
      <c r="F10" s="101"/>
      <c r="G10" s="84">
        <v>913328.38</v>
      </c>
      <c r="H10" s="85">
        <v>1239185</v>
      </c>
      <c r="I10" s="85">
        <v>1238478.02</v>
      </c>
      <c r="J10" s="85">
        <v>1237298.1399999999</v>
      </c>
      <c r="K10" s="85"/>
      <c r="L10" s="85"/>
    </row>
    <row r="11" spans="2:13" x14ac:dyDescent="0.25">
      <c r="B11" s="102" t="s">
        <v>7</v>
      </c>
      <c r="C11" s="101"/>
      <c r="D11" s="101"/>
      <c r="E11" s="101"/>
      <c r="F11" s="101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96" t="s">
        <v>0</v>
      </c>
      <c r="C12" s="97"/>
      <c r="D12" s="97"/>
      <c r="E12" s="97"/>
      <c r="F12" s="98"/>
      <c r="G12" s="86">
        <f>G10+G11</f>
        <v>913328.38</v>
      </c>
      <c r="H12" s="86">
        <f t="shared" ref="H12:J12" si="0">H10+H11</f>
        <v>1239185</v>
      </c>
      <c r="I12" s="86">
        <f t="shared" si="0"/>
        <v>1238478.02</v>
      </c>
      <c r="J12" s="86">
        <f t="shared" si="0"/>
        <v>1237298.1399999999</v>
      </c>
      <c r="K12" s="87">
        <f>J12/G12*100</f>
        <v>135.47133397957001</v>
      </c>
      <c r="L12" s="87">
        <f>J12/I12*100</f>
        <v>99.9047314541763</v>
      </c>
    </row>
    <row r="13" spans="2:13" x14ac:dyDescent="0.25">
      <c r="B13" s="112" t="s">
        <v>9</v>
      </c>
      <c r="C13" s="100"/>
      <c r="D13" s="100"/>
      <c r="E13" s="100"/>
      <c r="F13" s="100"/>
      <c r="G13" s="88">
        <v>837326.02</v>
      </c>
      <c r="H13" s="85">
        <v>1221467</v>
      </c>
      <c r="I13" s="85">
        <v>1220769.95</v>
      </c>
      <c r="J13" s="85">
        <v>1219852.98</v>
      </c>
      <c r="K13" s="85"/>
      <c r="L13" s="85"/>
    </row>
    <row r="14" spans="2:13" x14ac:dyDescent="0.25">
      <c r="B14" s="102" t="s">
        <v>10</v>
      </c>
      <c r="C14" s="101"/>
      <c r="D14" s="101"/>
      <c r="E14" s="101"/>
      <c r="F14" s="101"/>
      <c r="G14" s="84">
        <v>76002.36</v>
      </c>
      <c r="H14" s="85">
        <v>17718</v>
      </c>
      <c r="I14" s="85">
        <v>17708.07</v>
      </c>
      <c r="J14" s="85">
        <v>17445.16</v>
      </c>
      <c r="K14" s="85"/>
      <c r="L14" s="85"/>
    </row>
    <row r="15" spans="2:13" x14ac:dyDescent="0.25">
      <c r="B15" s="14" t="s">
        <v>1</v>
      </c>
      <c r="C15" s="15"/>
      <c r="D15" s="15"/>
      <c r="E15" s="15"/>
      <c r="F15" s="15"/>
      <c r="G15" s="86">
        <f>G13+G14</f>
        <v>913328.38</v>
      </c>
      <c r="H15" s="86">
        <f t="shared" ref="H15:J15" si="1">H13+H14</f>
        <v>1239185</v>
      </c>
      <c r="I15" s="86">
        <f t="shared" si="1"/>
        <v>1238478.02</v>
      </c>
      <c r="J15" s="86">
        <f t="shared" si="1"/>
        <v>1237298.1399999999</v>
      </c>
      <c r="K15" s="87">
        <f>J15/G15*100</f>
        <v>135.47133397957001</v>
      </c>
      <c r="L15" s="87">
        <f>J15/I15*100</f>
        <v>99.9047314541763</v>
      </c>
    </row>
    <row r="16" spans="2:13" x14ac:dyDescent="0.25">
      <c r="B16" s="111" t="s">
        <v>2</v>
      </c>
      <c r="C16" s="97"/>
      <c r="D16" s="97"/>
      <c r="E16" s="97"/>
      <c r="F16" s="97"/>
      <c r="G16" s="89">
        <f>G12-G15</f>
        <v>0</v>
      </c>
      <c r="H16" s="89">
        <f t="shared" ref="H16:J16" si="2">H12-H15</f>
        <v>0</v>
      </c>
      <c r="I16" s="89">
        <f t="shared" si="2"/>
        <v>0</v>
      </c>
      <c r="J16" s="89">
        <f t="shared" si="2"/>
        <v>0</v>
      </c>
      <c r="K16" s="87" t="e">
        <f>J16/G16*100</f>
        <v>#DIV/0!</v>
      </c>
      <c r="L16" s="87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6" t="s">
        <v>28</v>
      </c>
      <c r="C18" s="106"/>
      <c r="D18" s="106"/>
      <c r="E18" s="106"/>
      <c r="F18" s="106"/>
      <c r="G18" s="7"/>
      <c r="H18" s="7"/>
      <c r="I18" s="7"/>
      <c r="J18" s="7"/>
      <c r="K18" s="1"/>
      <c r="L18" s="1"/>
      <c r="M18" s="1"/>
    </row>
    <row r="19" spans="1:49" ht="25.5" x14ac:dyDescent="0.25">
      <c r="B19" s="103" t="s">
        <v>3</v>
      </c>
      <c r="C19" s="103"/>
      <c r="D19" s="103"/>
      <c r="E19" s="103"/>
      <c r="F19" s="103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7">
        <v>1</v>
      </c>
      <c r="C20" s="108"/>
      <c r="D20" s="108"/>
      <c r="E20" s="108"/>
      <c r="F20" s="108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9" t="s">
        <v>11</v>
      </c>
      <c r="C21" s="109"/>
      <c r="D21" s="109"/>
      <c r="E21" s="109"/>
      <c r="F21" s="109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99" t="s">
        <v>12</v>
      </c>
      <c r="C22" s="100"/>
      <c r="D22" s="100"/>
      <c r="E22" s="100"/>
      <c r="F22" s="100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13" t="s">
        <v>23</v>
      </c>
      <c r="C23" s="114"/>
      <c r="D23" s="114"/>
      <c r="E23" s="114"/>
      <c r="F23" s="115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25">
      <c r="A24"/>
      <c r="B24" s="99" t="s">
        <v>5</v>
      </c>
      <c r="C24" s="100"/>
      <c r="D24" s="100"/>
      <c r="E24" s="100"/>
      <c r="F24" s="100"/>
      <c r="G24" s="88">
        <v>0</v>
      </c>
      <c r="H24" s="85">
        <v>0</v>
      </c>
      <c r="I24" s="85">
        <v>0</v>
      </c>
      <c r="J24" s="85">
        <v>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9" t="s">
        <v>27</v>
      </c>
      <c r="C25" s="100"/>
      <c r="D25" s="100"/>
      <c r="E25" s="100"/>
      <c r="F25" s="100"/>
      <c r="G25" s="88">
        <v>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3" t="s">
        <v>29</v>
      </c>
      <c r="C26" s="114"/>
      <c r="D26" s="114"/>
      <c r="E26" s="114"/>
      <c r="F26" s="115"/>
      <c r="G26" s="93">
        <f>G24+G25</f>
        <v>0</v>
      </c>
      <c r="H26" s="93">
        <f t="shared" ref="H26:J26" si="4">H24+H25</f>
        <v>0</v>
      </c>
      <c r="I26" s="93">
        <f t="shared" si="4"/>
        <v>0</v>
      </c>
      <c r="J26" s="93">
        <f t="shared" si="4"/>
        <v>0</v>
      </c>
      <c r="K26" s="92" t="e">
        <f>J26/G26*100</f>
        <v>#DIV/0!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0" t="s">
        <v>30</v>
      </c>
      <c r="C27" s="110"/>
      <c r="D27" s="110"/>
      <c r="E27" s="110"/>
      <c r="F27" s="110"/>
      <c r="G27" s="93">
        <f>G16+G26</f>
        <v>0</v>
      </c>
      <c r="H27" s="93">
        <f t="shared" ref="H27:J27" si="5">H16+H26</f>
        <v>0</v>
      </c>
      <c r="I27" s="93">
        <f t="shared" si="5"/>
        <v>0</v>
      </c>
      <c r="J27" s="93">
        <f t="shared" si="5"/>
        <v>0</v>
      </c>
      <c r="K27" s="92" t="e">
        <f>J27/G27*100</f>
        <v>#DIV/0!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8"/>
  <sheetViews>
    <sheetView topLeftCell="A47" zoomScale="90" zoomScaleNormal="90" workbookViewId="0">
      <selection activeCell="G8" sqref="G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4" t="s">
        <v>26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4" t="s">
        <v>15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6" t="s">
        <v>3</v>
      </c>
      <c r="C8" s="117"/>
      <c r="D8" s="117"/>
      <c r="E8" s="117"/>
      <c r="F8" s="118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9">
        <v>1</v>
      </c>
      <c r="C9" s="120"/>
      <c r="D9" s="120"/>
      <c r="E9" s="120"/>
      <c r="F9" s="121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913328.38</v>
      </c>
      <c r="H10" s="64">
        <f>H11</f>
        <v>1239185</v>
      </c>
      <c r="I10" s="64">
        <f>I11</f>
        <v>1238478.02</v>
      </c>
      <c r="J10" s="64">
        <f>J11</f>
        <v>1237298.1399999999</v>
      </c>
      <c r="K10" s="68">
        <f t="shared" ref="K10:K18" si="0">(J10*100)/G10</f>
        <v>135.4713339795704</v>
      </c>
      <c r="L10" s="68">
        <f t="shared" ref="L10:L18" si="1">(J10*100)/I10</f>
        <v>99.904731454176314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G12+G15</f>
        <v>913328.38</v>
      </c>
      <c r="H11" s="64">
        <f>H12+H15</f>
        <v>1239185</v>
      </c>
      <c r="I11" s="64">
        <f>I12+I15</f>
        <v>1238478.02</v>
      </c>
      <c r="J11" s="64">
        <f>J12+J15</f>
        <v>1237298.1399999999</v>
      </c>
      <c r="K11" s="64">
        <f t="shared" si="0"/>
        <v>135.4713339795704</v>
      </c>
      <c r="L11" s="64">
        <f t="shared" si="1"/>
        <v>99.904731454176314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252.88</v>
      </c>
      <c r="H12" s="64">
        <f t="shared" si="2"/>
        <v>280</v>
      </c>
      <c r="I12" s="64">
        <f t="shared" si="2"/>
        <v>280</v>
      </c>
      <c r="J12" s="64">
        <f t="shared" si="2"/>
        <v>351.02</v>
      </c>
      <c r="K12" s="64">
        <f t="shared" si="0"/>
        <v>138.80892122745968</v>
      </c>
      <c r="L12" s="64">
        <f t="shared" si="1"/>
        <v>125.36428571428571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252.88</v>
      </c>
      <c r="H13" s="64">
        <f t="shared" si="2"/>
        <v>280</v>
      </c>
      <c r="I13" s="64">
        <f t="shared" si="2"/>
        <v>280</v>
      </c>
      <c r="J13" s="64">
        <f t="shared" si="2"/>
        <v>351.02</v>
      </c>
      <c r="K13" s="64">
        <f t="shared" si="0"/>
        <v>138.80892122745968</v>
      </c>
      <c r="L13" s="64">
        <f t="shared" si="1"/>
        <v>125.36428571428571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252.88</v>
      </c>
      <c r="H14" s="65">
        <v>280</v>
      </c>
      <c r="I14" s="65">
        <v>280</v>
      </c>
      <c r="J14" s="65">
        <v>351.02</v>
      </c>
      <c r="K14" s="65">
        <f t="shared" si="0"/>
        <v>138.80892122745968</v>
      </c>
      <c r="L14" s="65">
        <f t="shared" si="1"/>
        <v>125.36428571428571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>G16</f>
        <v>913075.5</v>
      </c>
      <c r="H15" s="64">
        <f>H16</f>
        <v>1238905</v>
      </c>
      <c r="I15" s="64">
        <f>I16</f>
        <v>1238198.02</v>
      </c>
      <c r="J15" s="64">
        <f>J16</f>
        <v>1236947.1199999999</v>
      </c>
      <c r="K15" s="64">
        <f t="shared" si="0"/>
        <v>135.47040962111021</v>
      </c>
      <c r="L15" s="64">
        <f t="shared" si="1"/>
        <v>99.898974156007782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>G17+G18</f>
        <v>913075.5</v>
      </c>
      <c r="H16" s="64">
        <f>H17+H18</f>
        <v>1238905</v>
      </c>
      <c r="I16" s="64">
        <f>I17+I18</f>
        <v>1238198.02</v>
      </c>
      <c r="J16" s="64">
        <f>J17+J18</f>
        <v>1236947.1199999999</v>
      </c>
      <c r="K16" s="64">
        <f t="shared" si="0"/>
        <v>135.47040962111021</v>
      </c>
      <c r="L16" s="64">
        <f t="shared" si="1"/>
        <v>99.898974156007782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837073.14</v>
      </c>
      <c r="H17" s="65">
        <v>1221187</v>
      </c>
      <c r="I17" s="65">
        <v>1220489.95</v>
      </c>
      <c r="J17" s="65">
        <v>1219501.96</v>
      </c>
      <c r="K17" s="65">
        <f t="shared" si="0"/>
        <v>145.68642830900058</v>
      </c>
      <c r="L17" s="65">
        <f t="shared" si="1"/>
        <v>99.919049722613451</v>
      </c>
    </row>
    <row r="18" spans="2:12" x14ac:dyDescent="0.25">
      <c r="B18" s="65"/>
      <c r="C18" s="65"/>
      <c r="D18" s="65"/>
      <c r="E18" s="65" t="s">
        <v>64</v>
      </c>
      <c r="F18" s="65" t="s">
        <v>65</v>
      </c>
      <c r="G18" s="65">
        <v>76002.36</v>
      </c>
      <c r="H18" s="65">
        <v>17718</v>
      </c>
      <c r="I18" s="65">
        <v>17708.07</v>
      </c>
      <c r="J18" s="65">
        <v>17445.16</v>
      </c>
      <c r="K18" s="65">
        <f t="shared" si="0"/>
        <v>22.953445129861755</v>
      </c>
      <c r="L18" s="65">
        <f t="shared" si="1"/>
        <v>98.515309686487569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6" t="s">
        <v>3</v>
      </c>
      <c r="C21" s="117"/>
      <c r="D21" s="117"/>
      <c r="E21" s="117"/>
      <c r="F21" s="118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19">
        <v>1</v>
      </c>
      <c r="C22" s="120"/>
      <c r="D22" s="120"/>
      <c r="E22" s="120"/>
      <c r="F22" s="121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4"/>
      <c r="C23" s="65"/>
      <c r="D23" s="66"/>
      <c r="E23" s="67"/>
      <c r="F23" s="8" t="s">
        <v>21</v>
      </c>
      <c r="G23" s="64">
        <f>G24+G68</f>
        <v>913328.38000000012</v>
      </c>
      <c r="H23" s="64">
        <f>H24+H68</f>
        <v>1239185</v>
      </c>
      <c r="I23" s="64">
        <f>I24+I68</f>
        <v>1238478.02</v>
      </c>
      <c r="J23" s="64">
        <f>J24+J68</f>
        <v>1237298.1399999999</v>
      </c>
      <c r="K23" s="69">
        <f t="shared" ref="K23:K54" si="3">(J23*100)/G23</f>
        <v>135.4713339795704</v>
      </c>
      <c r="L23" s="69">
        <f t="shared" ref="L23:L54" si="4">(J23*100)/I23</f>
        <v>99.904731454176314</v>
      </c>
    </row>
    <row r="24" spans="2:12" x14ac:dyDescent="0.25">
      <c r="B24" s="64" t="s">
        <v>66</v>
      </c>
      <c r="C24" s="64"/>
      <c r="D24" s="64"/>
      <c r="E24" s="64"/>
      <c r="F24" s="64" t="s">
        <v>67</v>
      </c>
      <c r="G24" s="64">
        <f>G25+G34+G62</f>
        <v>837326.02000000014</v>
      </c>
      <c r="H24" s="64">
        <f>H25+H34+H62</f>
        <v>1221467</v>
      </c>
      <c r="I24" s="64">
        <f>I25+I34+I62</f>
        <v>1220769.95</v>
      </c>
      <c r="J24" s="64">
        <f>J25+J34+J62</f>
        <v>1219852.98</v>
      </c>
      <c r="K24" s="64">
        <f t="shared" si="3"/>
        <v>145.68435123991486</v>
      </c>
      <c r="L24" s="64">
        <f t="shared" si="4"/>
        <v>99.924885929572568</v>
      </c>
    </row>
    <row r="25" spans="2:12" x14ac:dyDescent="0.25">
      <c r="B25" s="64"/>
      <c r="C25" s="64" t="s">
        <v>68</v>
      </c>
      <c r="D25" s="64"/>
      <c r="E25" s="64"/>
      <c r="F25" s="64" t="s">
        <v>69</v>
      </c>
      <c r="G25" s="64">
        <f>G26+G29+G31</f>
        <v>718067.54</v>
      </c>
      <c r="H25" s="64">
        <f>H26+H29+H31</f>
        <v>1028974</v>
      </c>
      <c r="I25" s="64">
        <f>I26+I29+I31</f>
        <v>1029145.79</v>
      </c>
      <c r="J25" s="64">
        <f>J26+J29+J31</f>
        <v>1029145.79</v>
      </c>
      <c r="K25" s="64">
        <f t="shared" si="3"/>
        <v>143.3215864346131</v>
      </c>
      <c r="L25" s="64">
        <f t="shared" si="4"/>
        <v>100</v>
      </c>
    </row>
    <row r="26" spans="2:12" x14ac:dyDescent="0.25">
      <c r="B26" s="64"/>
      <c r="C26" s="64"/>
      <c r="D26" s="64" t="s">
        <v>70</v>
      </c>
      <c r="E26" s="64"/>
      <c r="F26" s="64" t="s">
        <v>71</v>
      </c>
      <c r="G26" s="64">
        <f>G27+G28</f>
        <v>607381.26</v>
      </c>
      <c r="H26" s="64">
        <f>H27+H28</f>
        <v>850260</v>
      </c>
      <c r="I26" s="64">
        <f>I27+I28</f>
        <v>850431.79</v>
      </c>
      <c r="J26" s="64">
        <f>J27+J28</f>
        <v>850239.4</v>
      </c>
      <c r="K26" s="64">
        <f t="shared" si="3"/>
        <v>139.98446379461888</v>
      </c>
      <c r="L26" s="64">
        <f t="shared" si="4"/>
        <v>99.977377374380609</v>
      </c>
    </row>
    <row r="27" spans="2:12" x14ac:dyDescent="0.25">
      <c r="B27" s="65"/>
      <c r="C27" s="65"/>
      <c r="D27" s="65"/>
      <c r="E27" s="65" t="s">
        <v>72</v>
      </c>
      <c r="F27" s="65" t="s">
        <v>73</v>
      </c>
      <c r="G27" s="65">
        <v>605962.80000000005</v>
      </c>
      <c r="H27" s="65">
        <v>847810</v>
      </c>
      <c r="I27" s="65">
        <v>847810</v>
      </c>
      <c r="J27" s="65">
        <v>847569.18</v>
      </c>
      <c r="K27" s="65">
        <f t="shared" si="3"/>
        <v>139.87148716059798</v>
      </c>
      <c r="L27" s="65">
        <f t="shared" si="4"/>
        <v>99.971595050777893</v>
      </c>
    </row>
    <row r="28" spans="2:12" x14ac:dyDescent="0.25">
      <c r="B28" s="65"/>
      <c r="C28" s="65"/>
      <c r="D28" s="65"/>
      <c r="E28" s="65" t="s">
        <v>74</v>
      </c>
      <c r="F28" s="65" t="s">
        <v>75</v>
      </c>
      <c r="G28" s="65">
        <v>1418.46</v>
      </c>
      <c r="H28" s="65">
        <v>2450</v>
      </c>
      <c r="I28" s="65">
        <v>2621.79</v>
      </c>
      <c r="J28" s="65">
        <v>2670.22</v>
      </c>
      <c r="K28" s="65">
        <f t="shared" si="3"/>
        <v>188.24781805620179</v>
      </c>
      <c r="L28" s="65">
        <f t="shared" si="4"/>
        <v>101.84721125643168</v>
      </c>
    </row>
    <row r="29" spans="2:12" x14ac:dyDescent="0.25">
      <c r="B29" s="64"/>
      <c r="C29" s="64"/>
      <c r="D29" s="64" t="s">
        <v>76</v>
      </c>
      <c r="E29" s="64"/>
      <c r="F29" s="64" t="s">
        <v>77</v>
      </c>
      <c r="G29" s="64">
        <f>G30</f>
        <v>12831.13</v>
      </c>
      <c r="H29" s="64">
        <f>H30</f>
        <v>20700</v>
      </c>
      <c r="I29" s="64">
        <f>I30</f>
        <v>20700</v>
      </c>
      <c r="J29" s="64">
        <f>J30</f>
        <v>20910.099999999999</v>
      </c>
      <c r="K29" s="64">
        <f t="shared" si="3"/>
        <v>162.96382313950525</v>
      </c>
      <c r="L29" s="64">
        <f t="shared" si="4"/>
        <v>101.01497584541063</v>
      </c>
    </row>
    <row r="30" spans="2:12" x14ac:dyDescent="0.25">
      <c r="B30" s="65"/>
      <c r="C30" s="65"/>
      <c r="D30" s="65"/>
      <c r="E30" s="65" t="s">
        <v>78</v>
      </c>
      <c r="F30" s="65" t="s">
        <v>77</v>
      </c>
      <c r="G30" s="65">
        <v>12831.13</v>
      </c>
      <c r="H30" s="65">
        <v>20700</v>
      </c>
      <c r="I30" s="65">
        <v>20700</v>
      </c>
      <c r="J30" s="65">
        <v>20910.099999999999</v>
      </c>
      <c r="K30" s="65">
        <f t="shared" si="3"/>
        <v>162.96382313950525</v>
      </c>
      <c r="L30" s="65">
        <f t="shared" si="4"/>
        <v>101.01497584541063</v>
      </c>
    </row>
    <row r="31" spans="2:12" x14ac:dyDescent="0.25">
      <c r="B31" s="64"/>
      <c r="C31" s="64"/>
      <c r="D31" s="64" t="s">
        <v>79</v>
      </c>
      <c r="E31" s="64"/>
      <c r="F31" s="64" t="s">
        <v>80</v>
      </c>
      <c r="G31" s="64">
        <f>G32+G33</f>
        <v>97855.15</v>
      </c>
      <c r="H31" s="64">
        <f>H32+H33</f>
        <v>158014</v>
      </c>
      <c r="I31" s="64">
        <f>I32+I33</f>
        <v>158014</v>
      </c>
      <c r="J31" s="64">
        <f>J32+J33</f>
        <v>157996.28999999998</v>
      </c>
      <c r="K31" s="64">
        <f t="shared" si="3"/>
        <v>161.45935088751079</v>
      </c>
      <c r="L31" s="64">
        <f t="shared" si="4"/>
        <v>99.988792132342709</v>
      </c>
    </row>
    <row r="32" spans="2:12" x14ac:dyDescent="0.25">
      <c r="B32" s="65"/>
      <c r="C32" s="65"/>
      <c r="D32" s="65"/>
      <c r="E32" s="65" t="s">
        <v>81</v>
      </c>
      <c r="F32" s="65" t="s">
        <v>82</v>
      </c>
      <c r="G32" s="65">
        <v>0</v>
      </c>
      <c r="H32" s="65">
        <v>0</v>
      </c>
      <c r="I32" s="65">
        <v>0</v>
      </c>
      <c r="J32" s="65">
        <v>19823.77</v>
      </c>
      <c r="K32" s="65" t="e">
        <f t="shared" si="3"/>
        <v>#DIV/0!</v>
      </c>
      <c r="L32" s="65" t="e">
        <f t="shared" si="4"/>
        <v>#DIV/0!</v>
      </c>
    </row>
    <row r="33" spans="2:12" x14ac:dyDescent="0.25">
      <c r="B33" s="65"/>
      <c r="C33" s="65"/>
      <c r="D33" s="65"/>
      <c r="E33" s="65" t="s">
        <v>83</v>
      </c>
      <c r="F33" s="65" t="s">
        <v>84</v>
      </c>
      <c r="G33" s="65">
        <v>97855.15</v>
      </c>
      <c r="H33" s="65">
        <v>158014</v>
      </c>
      <c r="I33" s="65">
        <v>158014</v>
      </c>
      <c r="J33" s="65">
        <v>138172.51999999999</v>
      </c>
      <c r="K33" s="65">
        <f t="shared" si="3"/>
        <v>141.20107117509912</v>
      </c>
      <c r="L33" s="65">
        <f t="shared" si="4"/>
        <v>87.443213892439914</v>
      </c>
    </row>
    <row r="34" spans="2:12" x14ac:dyDescent="0.25">
      <c r="B34" s="64"/>
      <c r="C34" s="64" t="s">
        <v>85</v>
      </c>
      <c r="D34" s="64"/>
      <c r="E34" s="64"/>
      <c r="F34" s="64" t="s">
        <v>86</v>
      </c>
      <c r="G34" s="64">
        <f>G35+G40+G45+G55+G57</f>
        <v>118182.31</v>
      </c>
      <c r="H34" s="64">
        <f>H35+H40+H45+H55+H57</f>
        <v>191580</v>
      </c>
      <c r="I34" s="64">
        <f>I35+I40+I45+I55+I57</f>
        <v>177580</v>
      </c>
      <c r="J34" s="64">
        <f>J35+J40+J45+J55+J57</f>
        <v>176663.03000000003</v>
      </c>
      <c r="K34" s="64">
        <f t="shared" si="3"/>
        <v>149.48348022643998</v>
      </c>
      <c r="L34" s="64">
        <f t="shared" si="4"/>
        <v>99.48362991327852</v>
      </c>
    </row>
    <row r="35" spans="2:12" x14ac:dyDescent="0.25">
      <c r="B35" s="64"/>
      <c r="C35" s="64"/>
      <c r="D35" s="64" t="s">
        <v>87</v>
      </c>
      <c r="E35" s="64"/>
      <c r="F35" s="64" t="s">
        <v>88</v>
      </c>
      <c r="G35" s="64">
        <f>G36+G37+G38+G39</f>
        <v>28994.55</v>
      </c>
      <c r="H35" s="64">
        <f>H36+H37+H38+H39</f>
        <v>35200</v>
      </c>
      <c r="I35" s="64">
        <f>I36+I37+I38+I39</f>
        <v>35200</v>
      </c>
      <c r="J35" s="64">
        <f>J36+J37+J38+J39</f>
        <v>34368.370000000003</v>
      </c>
      <c r="K35" s="64">
        <f t="shared" si="3"/>
        <v>118.53389688751852</v>
      </c>
      <c r="L35" s="64">
        <f t="shared" si="4"/>
        <v>97.637414772727269</v>
      </c>
    </row>
    <row r="36" spans="2:12" x14ac:dyDescent="0.25">
      <c r="B36" s="65"/>
      <c r="C36" s="65"/>
      <c r="D36" s="65"/>
      <c r="E36" s="65" t="s">
        <v>89</v>
      </c>
      <c r="F36" s="65" t="s">
        <v>90</v>
      </c>
      <c r="G36" s="65">
        <v>2556.2800000000002</v>
      </c>
      <c r="H36" s="65">
        <v>3000</v>
      </c>
      <c r="I36" s="65">
        <v>3000</v>
      </c>
      <c r="J36" s="65">
        <v>3705.4</v>
      </c>
      <c r="K36" s="65">
        <f t="shared" si="3"/>
        <v>144.95282206956983</v>
      </c>
      <c r="L36" s="65">
        <f t="shared" si="4"/>
        <v>123.51333333333334</v>
      </c>
    </row>
    <row r="37" spans="2:12" x14ac:dyDescent="0.25">
      <c r="B37" s="65"/>
      <c r="C37" s="65"/>
      <c r="D37" s="65"/>
      <c r="E37" s="65" t="s">
        <v>91</v>
      </c>
      <c r="F37" s="65" t="s">
        <v>92</v>
      </c>
      <c r="G37" s="65">
        <v>25540.52</v>
      </c>
      <c r="H37" s="65">
        <v>31000</v>
      </c>
      <c r="I37" s="65">
        <v>31000</v>
      </c>
      <c r="J37" s="65">
        <v>29718.720000000001</v>
      </c>
      <c r="K37" s="65">
        <f t="shared" si="3"/>
        <v>116.35910310361731</v>
      </c>
      <c r="L37" s="65">
        <f t="shared" si="4"/>
        <v>95.866838709677424</v>
      </c>
    </row>
    <row r="38" spans="2:12" x14ac:dyDescent="0.25">
      <c r="B38" s="65"/>
      <c r="C38" s="65"/>
      <c r="D38" s="65"/>
      <c r="E38" s="65" t="s">
        <v>93</v>
      </c>
      <c r="F38" s="65" t="s">
        <v>94</v>
      </c>
      <c r="G38" s="65">
        <v>233.75</v>
      </c>
      <c r="H38" s="65">
        <v>500</v>
      </c>
      <c r="I38" s="65">
        <v>500</v>
      </c>
      <c r="J38" s="65">
        <v>233.75</v>
      </c>
      <c r="K38" s="65">
        <f t="shared" si="3"/>
        <v>100</v>
      </c>
      <c r="L38" s="65">
        <f t="shared" si="4"/>
        <v>46.75</v>
      </c>
    </row>
    <row r="39" spans="2:12" x14ac:dyDescent="0.25">
      <c r="B39" s="65"/>
      <c r="C39" s="65"/>
      <c r="D39" s="65"/>
      <c r="E39" s="65" t="s">
        <v>95</v>
      </c>
      <c r="F39" s="65" t="s">
        <v>96</v>
      </c>
      <c r="G39" s="65">
        <v>664</v>
      </c>
      <c r="H39" s="65">
        <v>700</v>
      </c>
      <c r="I39" s="65">
        <v>700</v>
      </c>
      <c r="J39" s="65">
        <v>710.5</v>
      </c>
      <c r="K39" s="65">
        <f t="shared" si="3"/>
        <v>107.00301204819277</v>
      </c>
      <c r="L39" s="65">
        <f t="shared" si="4"/>
        <v>101.5</v>
      </c>
    </row>
    <row r="40" spans="2:12" x14ac:dyDescent="0.25">
      <c r="B40" s="64"/>
      <c r="C40" s="64"/>
      <c r="D40" s="64" t="s">
        <v>97</v>
      </c>
      <c r="E40" s="64"/>
      <c r="F40" s="64" t="s">
        <v>98</v>
      </c>
      <c r="G40" s="64">
        <f>G41+G42+G43+G44</f>
        <v>13789.11</v>
      </c>
      <c r="H40" s="64">
        <f>H41+H42+H43+H44</f>
        <v>15400</v>
      </c>
      <c r="I40" s="64">
        <f>I41+I42+I43+I44</f>
        <v>15400</v>
      </c>
      <c r="J40" s="64">
        <f>J41+J42+J43+J44</f>
        <v>16526.669999999998</v>
      </c>
      <c r="K40" s="64">
        <f t="shared" si="3"/>
        <v>119.85305795660489</v>
      </c>
      <c r="L40" s="64">
        <f t="shared" si="4"/>
        <v>107.31603896103896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8176.96</v>
      </c>
      <c r="H41" s="65">
        <v>9280</v>
      </c>
      <c r="I41" s="65">
        <v>9280</v>
      </c>
      <c r="J41" s="65">
        <v>10788.42</v>
      </c>
      <c r="K41" s="65">
        <f t="shared" si="3"/>
        <v>131.93680781121591</v>
      </c>
      <c r="L41" s="65">
        <f t="shared" si="4"/>
        <v>116.25452586206896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4199.1099999999997</v>
      </c>
      <c r="H42" s="65">
        <v>5100</v>
      </c>
      <c r="I42" s="65">
        <v>5100</v>
      </c>
      <c r="J42" s="65">
        <v>4798.58</v>
      </c>
      <c r="K42" s="65">
        <f t="shared" si="3"/>
        <v>114.27612041599292</v>
      </c>
      <c r="L42" s="65">
        <f t="shared" si="4"/>
        <v>94.089803921568631</v>
      </c>
    </row>
    <row r="43" spans="2:12" x14ac:dyDescent="0.25">
      <c r="B43" s="65"/>
      <c r="C43" s="65"/>
      <c r="D43" s="65"/>
      <c r="E43" s="65" t="s">
        <v>103</v>
      </c>
      <c r="F43" s="65" t="s">
        <v>104</v>
      </c>
      <c r="G43" s="65">
        <v>1320.04</v>
      </c>
      <c r="H43" s="65">
        <v>930</v>
      </c>
      <c r="I43" s="65">
        <v>930</v>
      </c>
      <c r="J43" s="65">
        <v>913.67</v>
      </c>
      <c r="K43" s="65">
        <f t="shared" si="3"/>
        <v>69.215326808278533</v>
      </c>
      <c r="L43" s="65">
        <f t="shared" si="4"/>
        <v>98.244086021505382</v>
      </c>
    </row>
    <row r="44" spans="2:12" x14ac:dyDescent="0.25">
      <c r="B44" s="65"/>
      <c r="C44" s="65"/>
      <c r="D44" s="65"/>
      <c r="E44" s="65" t="s">
        <v>105</v>
      </c>
      <c r="F44" s="65" t="s">
        <v>106</v>
      </c>
      <c r="G44" s="65">
        <v>93</v>
      </c>
      <c r="H44" s="65">
        <v>90</v>
      </c>
      <c r="I44" s="65">
        <v>90</v>
      </c>
      <c r="J44" s="65">
        <v>26</v>
      </c>
      <c r="K44" s="65">
        <f t="shared" si="3"/>
        <v>27.956989247311828</v>
      </c>
      <c r="L44" s="65">
        <f t="shared" si="4"/>
        <v>28.888888888888889</v>
      </c>
    </row>
    <row r="45" spans="2:12" x14ac:dyDescent="0.25">
      <c r="B45" s="64"/>
      <c r="C45" s="64"/>
      <c r="D45" s="64" t="s">
        <v>107</v>
      </c>
      <c r="E45" s="64"/>
      <c r="F45" s="64" t="s">
        <v>108</v>
      </c>
      <c r="G45" s="64">
        <f>G46+G47+G48+G49+G50+G51+G52+G53+G54</f>
        <v>73103.58</v>
      </c>
      <c r="H45" s="64">
        <f>H46+H47+H48+H49+H50+H51+H52+H53+H54</f>
        <v>138700</v>
      </c>
      <c r="I45" s="64">
        <f>I46+I47+I48+I49+I50+I51+I52+I53+I54</f>
        <v>124700</v>
      </c>
      <c r="J45" s="64">
        <f>J46+J47+J48+J49+J50+J51+J52+J53+J54</f>
        <v>123508.32</v>
      </c>
      <c r="K45" s="64">
        <f t="shared" si="3"/>
        <v>168.94975594902465</v>
      </c>
      <c r="L45" s="64">
        <f t="shared" si="4"/>
        <v>99.044362469927833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9603.08</v>
      </c>
      <c r="H46" s="65">
        <v>10930</v>
      </c>
      <c r="I46" s="65">
        <v>10930</v>
      </c>
      <c r="J46" s="65">
        <v>12370.18</v>
      </c>
      <c r="K46" s="65">
        <f t="shared" si="3"/>
        <v>128.81471361271593</v>
      </c>
      <c r="L46" s="65">
        <f t="shared" si="4"/>
        <v>113.17639524245196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2654</v>
      </c>
      <c r="H47" s="65">
        <v>2650</v>
      </c>
      <c r="I47" s="65">
        <v>2650</v>
      </c>
      <c r="J47" s="65">
        <v>5147.18</v>
      </c>
      <c r="K47" s="65">
        <f t="shared" si="3"/>
        <v>193.94046721929163</v>
      </c>
      <c r="L47" s="65">
        <f t="shared" si="4"/>
        <v>194.2332075471698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1236.94</v>
      </c>
      <c r="H48" s="65">
        <v>0</v>
      </c>
      <c r="I48" s="65">
        <v>0</v>
      </c>
      <c r="J48" s="65">
        <v>0</v>
      </c>
      <c r="K48" s="65">
        <f t="shared" si="3"/>
        <v>0</v>
      </c>
      <c r="L48" s="65" t="e">
        <f t="shared" si="4"/>
        <v>#DIV/0!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896.59</v>
      </c>
      <c r="H49" s="65">
        <v>920</v>
      </c>
      <c r="I49" s="65">
        <v>920</v>
      </c>
      <c r="J49" s="65">
        <v>899.32</v>
      </c>
      <c r="K49" s="65">
        <f t="shared" si="3"/>
        <v>100.30448700074727</v>
      </c>
      <c r="L49" s="65">
        <f t="shared" si="4"/>
        <v>97.752173913043478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1374.64</v>
      </c>
      <c r="H50" s="65">
        <v>1600</v>
      </c>
      <c r="I50" s="65">
        <v>1600</v>
      </c>
      <c r="J50" s="65">
        <v>1565.56</v>
      </c>
      <c r="K50" s="65">
        <f t="shared" si="3"/>
        <v>113.88872723040214</v>
      </c>
      <c r="L50" s="65">
        <f t="shared" si="4"/>
        <v>97.847499999999997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1911.24</v>
      </c>
      <c r="H51" s="65">
        <v>320</v>
      </c>
      <c r="I51" s="65">
        <v>320</v>
      </c>
      <c r="J51" s="65">
        <v>318.39999999999998</v>
      </c>
      <c r="K51" s="65">
        <f t="shared" si="3"/>
        <v>16.659341579288839</v>
      </c>
      <c r="L51" s="65">
        <f t="shared" si="4"/>
        <v>99.5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55009.29</v>
      </c>
      <c r="H52" s="65">
        <v>121420</v>
      </c>
      <c r="I52" s="65">
        <v>107420</v>
      </c>
      <c r="J52" s="65">
        <v>102483.48</v>
      </c>
      <c r="K52" s="65">
        <f t="shared" si="3"/>
        <v>186.30213187627035</v>
      </c>
      <c r="L52" s="65">
        <f t="shared" si="4"/>
        <v>95.404468441630982</v>
      </c>
    </row>
    <row r="53" spans="2:12" x14ac:dyDescent="0.25">
      <c r="B53" s="65"/>
      <c r="C53" s="65"/>
      <c r="D53" s="65"/>
      <c r="E53" s="65" t="s">
        <v>123</v>
      </c>
      <c r="F53" s="65" t="s">
        <v>124</v>
      </c>
      <c r="G53" s="65">
        <v>131.49</v>
      </c>
      <c r="H53" s="65">
        <v>260</v>
      </c>
      <c r="I53" s="65">
        <v>260</v>
      </c>
      <c r="J53" s="65">
        <v>296.85000000000002</v>
      </c>
      <c r="K53" s="65">
        <f t="shared" si="3"/>
        <v>225.75861282226785</v>
      </c>
      <c r="L53" s="65">
        <f t="shared" si="4"/>
        <v>114.17307692307692</v>
      </c>
    </row>
    <row r="54" spans="2:12" x14ac:dyDescent="0.25">
      <c r="B54" s="65"/>
      <c r="C54" s="65"/>
      <c r="D54" s="65"/>
      <c r="E54" s="65" t="s">
        <v>125</v>
      </c>
      <c r="F54" s="65" t="s">
        <v>126</v>
      </c>
      <c r="G54" s="65">
        <v>286.31</v>
      </c>
      <c r="H54" s="65">
        <v>600</v>
      </c>
      <c r="I54" s="65">
        <v>600</v>
      </c>
      <c r="J54" s="65">
        <v>427.35</v>
      </c>
      <c r="K54" s="65">
        <f t="shared" si="3"/>
        <v>149.26129020991232</v>
      </c>
      <c r="L54" s="65">
        <f t="shared" si="4"/>
        <v>71.224999999999994</v>
      </c>
    </row>
    <row r="55" spans="2:12" x14ac:dyDescent="0.25">
      <c r="B55" s="64"/>
      <c r="C55" s="64"/>
      <c r="D55" s="64" t="s">
        <v>127</v>
      </c>
      <c r="E55" s="64"/>
      <c r="F55" s="64" t="s">
        <v>128</v>
      </c>
      <c r="G55" s="64">
        <f>G56</f>
        <v>1112.2</v>
      </c>
      <c r="H55" s="64">
        <f>H56</f>
        <v>1000</v>
      </c>
      <c r="I55" s="64">
        <f>I56</f>
        <v>1000</v>
      </c>
      <c r="J55" s="64">
        <f>J56</f>
        <v>980</v>
      </c>
      <c r="K55" s="64">
        <f t="shared" ref="K55:K77" si="5">(J55*100)/G55</f>
        <v>88.11364862434813</v>
      </c>
      <c r="L55" s="64">
        <f t="shared" ref="L55:L77" si="6">(J55*100)/I55</f>
        <v>98</v>
      </c>
    </row>
    <row r="56" spans="2:12" x14ac:dyDescent="0.25">
      <c r="B56" s="65"/>
      <c r="C56" s="65"/>
      <c r="D56" s="65"/>
      <c r="E56" s="65" t="s">
        <v>129</v>
      </c>
      <c r="F56" s="65" t="s">
        <v>130</v>
      </c>
      <c r="G56" s="65">
        <v>1112.2</v>
      </c>
      <c r="H56" s="65">
        <v>1000</v>
      </c>
      <c r="I56" s="65">
        <v>1000</v>
      </c>
      <c r="J56" s="65">
        <v>980</v>
      </c>
      <c r="K56" s="65">
        <f t="shared" si="5"/>
        <v>88.11364862434813</v>
      </c>
      <c r="L56" s="65">
        <f t="shared" si="6"/>
        <v>98</v>
      </c>
    </row>
    <row r="57" spans="2:12" x14ac:dyDescent="0.25">
      <c r="B57" s="64"/>
      <c r="C57" s="64"/>
      <c r="D57" s="64" t="s">
        <v>131</v>
      </c>
      <c r="E57" s="64"/>
      <c r="F57" s="64" t="s">
        <v>132</v>
      </c>
      <c r="G57" s="64">
        <f>G58+G59+G60+G61</f>
        <v>1182.8699999999999</v>
      </c>
      <c r="H57" s="64">
        <f>H58+H59+H60+H61</f>
        <v>1280</v>
      </c>
      <c r="I57" s="64">
        <f>I58+I59+I60+I61</f>
        <v>1280</v>
      </c>
      <c r="J57" s="64">
        <f>J58+J59+J60+J61</f>
        <v>1279.67</v>
      </c>
      <c r="K57" s="64">
        <f t="shared" si="5"/>
        <v>108.18348592829307</v>
      </c>
      <c r="L57" s="64">
        <f t="shared" si="6"/>
        <v>99.974218750000006</v>
      </c>
    </row>
    <row r="58" spans="2:12" x14ac:dyDescent="0.25">
      <c r="B58" s="65"/>
      <c r="C58" s="65"/>
      <c r="D58" s="65"/>
      <c r="E58" s="65" t="s">
        <v>133</v>
      </c>
      <c r="F58" s="65" t="s">
        <v>134</v>
      </c>
      <c r="G58" s="65">
        <v>378.61</v>
      </c>
      <c r="H58" s="65">
        <v>568</v>
      </c>
      <c r="I58" s="65">
        <v>568</v>
      </c>
      <c r="J58" s="65">
        <v>567.96</v>
      </c>
      <c r="K58" s="65">
        <f t="shared" si="5"/>
        <v>150.01188558146904</v>
      </c>
      <c r="L58" s="65">
        <f t="shared" si="6"/>
        <v>99.992957746478879</v>
      </c>
    </row>
    <row r="59" spans="2:12" x14ac:dyDescent="0.25">
      <c r="B59" s="65"/>
      <c r="C59" s="65"/>
      <c r="D59" s="65"/>
      <c r="E59" s="65" t="s">
        <v>135</v>
      </c>
      <c r="F59" s="65" t="s">
        <v>136</v>
      </c>
      <c r="G59" s="65">
        <v>182.4</v>
      </c>
      <c r="H59" s="65">
        <v>180</v>
      </c>
      <c r="I59" s="65">
        <v>180</v>
      </c>
      <c r="J59" s="65">
        <v>174.39</v>
      </c>
      <c r="K59" s="65">
        <f t="shared" si="5"/>
        <v>95.608552631578945</v>
      </c>
      <c r="L59" s="65">
        <f t="shared" si="6"/>
        <v>96.88333333333334</v>
      </c>
    </row>
    <row r="60" spans="2:12" x14ac:dyDescent="0.25">
      <c r="B60" s="65"/>
      <c r="C60" s="65"/>
      <c r="D60" s="65"/>
      <c r="E60" s="65" t="s">
        <v>137</v>
      </c>
      <c r="F60" s="65" t="s">
        <v>138</v>
      </c>
      <c r="G60" s="65">
        <v>0</v>
      </c>
      <c r="H60" s="65">
        <v>382</v>
      </c>
      <c r="I60" s="65">
        <v>382</v>
      </c>
      <c r="J60" s="65">
        <v>191.16</v>
      </c>
      <c r="K60" s="65" t="e">
        <f t="shared" si="5"/>
        <v>#DIV/0!</v>
      </c>
      <c r="L60" s="65">
        <f t="shared" si="6"/>
        <v>50.041884816753928</v>
      </c>
    </row>
    <row r="61" spans="2:12" x14ac:dyDescent="0.25">
      <c r="B61" s="65"/>
      <c r="C61" s="65"/>
      <c r="D61" s="65"/>
      <c r="E61" s="65" t="s">
        <v>139</v>
      </c>
      <c r="F61" s="65" t="s">
        <v>132</v>
      </c>
      <c r="G61" s="65">
        <v>621.86</v>
      </c>
      <c r="H61" s="65">
        <v>150</v>
      </c>
      <c r="I61" s="65">
        <v>150</v>
      </c>
      <c r="J61" s="65">
        <v>346.16</v>
      </c>
      <c r="K61" s="65">
        <f t="shared" si="5"/>
        <v>55.665262277683077</v>
      </c>
      <c r="L61" s="65">
        <f t="shared" si="6"/>
        <v>230.77333333333334</v>
      </c>
    </row>
    <row r="62" spans="2:12" x14ac:dyDescent="0.25">
      <c r="B62" s="64"/>
      <c r="C62" s="64" t="s">
        <v>140</v>
      </c>
      <c r="D62" s="64"/>
      <c r="E62" s="64"/>
      <c r="F62" s="64" t="s">
        <v>141</v>
      </c>
      <c r="G62" s="64">
        <f>G63+G65</f>
        <v>1076.17</v>
      </c>
      <c r="H62" s="64">
        <f>H63+H65</f>
        <v>913</v>
      </c>
      <c r="I62" s="64">
        <f>I63+I65</f>
        <v>14044.16</v>
      </c>
      <c r="J62" s="64">
        <f>J63+J65</f>
        <v>14044.16</v>
      </c>
      <c r="K62" s="64">
        <f t="shared" si="5"/>
        <v>1305.0131484802587</v>
      </c>
      <c r="L62" s="64">
        <f t="shared" si="6"/>
        <v>100</v>
      </c>
    </row>
    <row r="63" spans="2:12" x14ac:dyDescent="0.25">
      <c r="B63" s="64"/>
      <c r="C63" s="64"/>
      <c r="D63" s="64" t="s">
        <v>142</v>
      </c>
      <c r="E63" s="64"/>
      <c r="F63" s="64" t="s">
        <v>143</v>
      </c>
      <c r="G63" s="64">
        <f>G64</f>
        <v>558.61</v>
      </c>
      <c r="H63" s="64">
        <f>H64</f>
        <v>383</v>
      </c>
      <c r="I63" s="64">
        <f>I64</f>
        <v>383</v>
      </c>
      <c r="J63" s="64">
        <f>J64</f>
        <v>382.78</v>
      </c>
      <c r="K63" s="64">
        <f t="shared" si="5"/>
        <v>68.523656934175904</v>
      </c>
      <c r="L63" s="64">
        <f t="shared" si="6"/>
        <v>99.942558746736296</v>
      </c>
    </row>
    <row r="64" spans="2:12" x14ac:dyDescent="0.25">
      <c r="B64" s="65"/>
      <c r="C64" s="65"/>
      <c r="D64" s="65"/>
      <c r="E64" s="65" t="s">
        <v>144</v>
      </c>
      <c r="F64" s="65" t="s">
        <v>145</v>
      </c>
      <c r="G64" s="65">
        <v>558.61</v>
      </c>
      <c r="H64" s="65">
        <v>383</v>
      </c>
      <c r="I64" s="65">
        <v>383</v>
      </c>
      <c r="J64" s="65">
        <v>382.78</v>
      </c>
      <c r="K64" s="65">
        <f t="shared" si="5"/>
        <v>68.523656934175904</v>
      </c>
      <c r="L64" s="65">
        <f t="shared" si="6"/>
        <v>99.942558746736296</v>
      </c>
    </row>
    <row r="65" spans="2:12" x14ac:dyDescent="0.25">
      <c r="B65" s="64"/>
      <c r="C65" s="64"/>
      <c r="D65" s="64" t="s">
        <v>146</v>
      </c>
      <c r="E65" s="64"/>
      <c r="F65" s="64" t="s">
        <v>147</v>
      </c>
      <c r="G65" s="64">
        <f>G66+G67</f>
        <v>517.55999999999995</v>
      </c>
      <c r="H65" s="64">
        <f>H66+H67</f>
        <v>530</v>
      </c>
      <c r="I65" s="64">
        <f>I66+I67</f>
        <v>13661.16</v>
      </c>
      <c r="J65" s="64">
        <f>J66+J67</f>
        <v>13661.38</v>
      </c>
      <c r="K65" s="64">
        <f t="shared" si="5"/>
        <v>2639.5741556534513</v>
      </c>
      <c r="L65" s="64">
        <f t="shared" si="6"/>
        <v>100.00161040497294</v>
      </c>
    </row>
    <row r="66" spans="2:12" x14ac:dyDescent="0.25">
      <c r="B66" s="65"/>
      <c r="C66" s="65"/>
      <c r="D66" s="65"/>
      <c r="E66" s="65" t="s">
        <v>148</v>
      </c>
      <c r="F66" s="65" t="s">
        <v>149</v>
      </c>
      <c r="G66" s="65">
        <v>517.55999999999995</v>
      </c>
      <c r="H66" s="65">
        <v>530</v>
      </c>
      <c r="I66" s="65">
        <v>530</v>
      </c>
      <c r="J66" s="65">
        <v>630.38</v>
      </c>
      <c r="K66" s="65">
        <f t="shared" si="5"/>
        <v>121.79843882834842</v>
      </c>
      <c r="L66" s="65">
        <f t="shared" si="6"/>
        <v>118.93962264150943</v>
      </c>
    </row>
    <row r="67" spans="2:12" x14ac:dyDescent="0.25">
      <c r="B67" s="65"/>
      <c r="C67" s="65"/>
      <c r="D67" s="65"/>
      <c r="E67" s="65" t="s">
        <v>150</v>
      </c>
      <c r="F67" s="65" t="s">
        <v>151</v>
      </c>
      <c r="G67" s="65">
        <v>0</v>
      </c>
      <c r="H67" s="65">
        <v>0</v>
      </c>
      <c r="I67" s="65">
        <v>13131.16</v>
      </c>
      <c r="J67" s="65">
        <v>13031</v>
      </c>
      <c r="K67" s="65" t="e">
        <f t="shared" si="5"/>
        <v>#DIV/0!</v>
      </c>
      <c r="L67" s="65">
        <f t="shared" si="6"/>
        <v>99.237234181900149</v>
      </c>
    </row>
    <row r="68" spans="2:12" x14ac:dyDescent="0.25">
      <c r="B68" s="64" t="s">
        <v>152</v>
      </c>
      <c r="C68" s="64"/>
      <c r="D68" s="64"/>
      <c r="E68" s="64"/>
      <c r="F68" s="64" t="s">
        <v>153</v>
      </c>
      <c r="G68" s="64">
        <f>G69+G75</f>
        <v>76002.36</v>
      </c>
      <c r="H68" s="64">
        <f>H69+H75</f>
        <v>17718</v>
      </c>
      <c r="I68" s="64">
        <f>I69+I75</f>
        <v>17708.07</v>
      </c>
      <c r="J68" s="64">
        <f>J69+J75</f>
        <v>17445.16</v>
      </c>
      <c r="K68" s="64">
        <f t="shared" si="5"/>
        <v>22.953445129861755</v>
      </c>
      <c r="L68" s="64">
        <f t="shared" si="6"/>
        <v>98.515309686487569</v>
      </c>
    </row>
    <row r="69" spans="2:12" x14ac:dyDescent="0.25">
      <c r="B69" s="64"/>
      <c r="C69" s="64" t="s">
        <v>154</v>
      </c>
      <c r="D69" s="64"/>
      <c r="E69" s="64"/>
      <c r="F69" s="64" t="s">
        <v>155</v>
      </c>
      <c r="G69" s="64">
        <f>G70+G73</f>
        <v>7539.49</v>
      </c>
      <c r="H69" s="64">
        <f>H70+H73</f>
        <v>5118</v>
      </c>
      <c r="I69" s="64">
        <f>I70+I73</f>
        <v>5118</v>
      </c>
      <c r="J69" s="64">
        <f>J70+J73</f>
        <v>5095.16</v>
      </c>
      <c r="K69" s="64">
        <f t="shared" si="5"/>
        <v>67.579637349475888</v>
      </c>
      <c r="L69" s="64">
        <f t="shared" si="6"/>
        <v>99.5537319265338</v>
      </c>
    </row>
    <row r="70" spans="2:12" x14ac:dyDescent="0.25">
      <c r="B70" s="64"/>
      <c r="C70" s="64"/>
      <c r="D70" s="64" t="s">
        <v>156</v>
      </c>
      <c r="E70" s="64"/>
      <c r="F70" s="64" t="s">
        <v>157</v>
      </c>
      <c r="G70" s="64">
        <f>G71+G72</f>
        <v>3482.06</v>
      </c>
      <c r="H70" s="64">
        <f>H71+H72</f>
        <v>884</v>
      </c>
      <c r="I70" s="64">
        <f>I71+I72</f>
        <v>884</v>
      </c>
      <c r="J70" s="64">
        <f>J71+J72</f>
        <v>861.9</v>
      </c>
      <c r="K70" s="64">
        <f t="shared" si="5"/>
        <v>24.752588984681481</v>
      </c>
      <c r="L70" s="64">
        <f t="shared" si="6"/>
        <v>97.5</v>
      </c>
    </row>
    <row r="71" spans="2:12" x14ac:dyDescent="0.25">
      <c r="B71" s="65"/>
      <c r="C71" s="65"/>
      <c r="D71" s="65"/>
      <c r="E71" s="65" t="s">
        <v>158</v>
      </c>
      <c r="F71" s="65" t="s">
        <v>159</v>
      </c>
      <c r="G71" s="65">
        <v>0</v>
      </c>
      <c r="H71" s="65">
        <v>884</v>
      </c>
      <c r="I71" s="65">
        <v>884</v>
      </c>
      <c r="J71" s="65">
        <v>861.9</v>
      </c>
      <c r="K71" s="65" t="e">
        <f t="shared" si="5"/>
        <v>#DIV/0!</v>
      </c>
      <c r="L71" s="65">
        <f t="shared" si="6"/>
        <v>97.5</v>
      </c>
    </row>
    <row r="72" spans="2:12" x14ac:dyDescent="0.25">
      <c r="B72" s="65"/>
      <c r="C72" s="65"/>
      <c r="D72" s="65"/>
      <c r="E72" s="65" t="s">
        <v>160</v>
      </c>
      <c r="F72" s="65" t="s">
        <v>161</v>
      </c>
      <c r="G72" s="65">
        <v>3482.06</v>
      </c>
      <c r="H72" s="65">
        <v>0</v>
      </c>
      <c r="I72" s="65">
        <v>0</v>
      </c>
      <c r="J72" s="65">
        <v>0</v>
      </c>
      <c r="K72" s="65">
        <f t="shared" si="5"/>
        <v>0</v>
      </c>
      <c r="L72" s="65" t="e">
        <f t="shared" si="6"/>
        <v>#DIV/0!</v>
      </c>
    </row>
    <row r="73" spans="2:12" x14ac:dyDescent="0.25">
      <c r="B73" s="64"/>
      <c r="C73" s="64"/>
      <c r="D73" s="64" t="s">
        <v>162</v>
      </c>
      <c r="E73" s="64"/>
      <c r="F73" s="64" t="s">
        <v>163</v>
      </c>
      <c r="G73" s="64">
        <f>G74</f>
        <v>4057.43</v>
      </c>
      <c r="H73" s="64">
        <f>H74</f>
        <v>4234</v>
      </c>
      <c r="I73" s="64">
        <f>I74</f>
        <v>4234</v>
      </c>
      <c r="J73" s="64">
        <f>J74</f>
        <v>4233.26</v>
      </c>
      <c r="K73" s="64">
        <f t="shared" si="5"/>
        <v>104.33353132401545</v>
      </c>
      <c r="L73" s="64">
        <f t="shared" si="6"/>
        <v>99.982522437411433</v>
      </c>
    </row>
    <row r="74" spans="2:12" x14ac:dyDescent="0.25">
      <c r="B74" s="65"/>
      <c r="C74" s="65"/>
      <c r="D74" s="65"/>
      <c r="E74" s="65" t="s">
        <v>164</v>
      </c>
      <c r="F74" s="65" t="s">
        <v>165</v>
      </c>
      <c r="G74" s="65">
        <v>4057.43</v>
      </c>
      <c r="H74" s="65">
        <v>4234</v>
      </c>
      <c r="I74" s="65">
        <v>4234</v>
      </c>
      <c r="J74" s="65">
        <v>4233.26</v>
      </c>
      <c r="K74" s="65">
        <f t="shared" si="5"/>
        <v>104.33353132401545</v>
      </c>
      <c r="L74" s="65">
        <f t="shared" si="6"/>
        <v>99.982522437411433</v>
      </c>
    </row>
    <row r="75" spans="2:12" x14ac:dyDescent="0.25">
      <c r="B75" s="64"/>
      <c r="C75" s="64" t="s">
        <v>166</v>
      </c>
      <c r="D75" s="64"/>
      <c r="E75" s="64"/>
      <c r="F75" s="64" t="s">
        <v>167</v>
      </c>
      <c r="G75" s="64">
        <f t="shared" ref="G75:J76" si="7">G76</f>
        <v>68462.87</v>
      </c>
      <c r="H75" s="64">
        <f t="shared" si="7"/>
        <v>12600</v>
      </c>
      <c r="I75" s="64">
        <f t="shared" si="7"/>
        <v>12590.07</v>
      </c>
      <c r="J75" s="64">
        <f t="shared" si="7"/>
        <v>12350</v>
      </c>
      <c r="K75" s="64">
        <f t="shared" si="5"/>
        <v>18.038974994767237</v>
      </c>
      <c r="L75" s="64">
        <f t="shared" si="6"/>
        <v>98.093179783750216</v>
      </c>
    </row>
    <row r="76" spans="2:12" x14ac:dyDescent="0.25">
      <c r="B76" s="64"/>
      <c r="C76" s="64"/>
      <c r="D76" s="64" t="s">
        <v>168</v>
      </c>
      <c r="E76" s="64"/>
      <c r="F76" s="64" t="s">
        <v>169</v>
      </c>
      <c r="G76" s="64">
        <f t="shared" si="7"/>
        <v>68462.87</v>
      </c>
      <c r="H76" s="64">
        <f t="shared" si="7"/>
        <v>12600</v>
      </c>
      <c r="I76" s="64">
        <f t="shared" si="7"/>
        <v>12590.07</v>
      </c>
      <c r="J76" s="64">
        <f t="shared" si="7"/>
        <v>12350</v>
      </c>
      <c r="K76" s="64">
        <f t="shared" si="5"/>
        <v>18.038974994767237</v>
      </c>
      <c r="L76" s="64">
        <f t="shared" si="6"/>
        <v>98.093179783750216</v>
      </c>
    </row>
    <row r="77" spans="2:12" x14ac:dyDescent="0.25">
      <c r="B77" s="65"/>
      <c r="C77" s="65"/>
      <c r="D77" s="65"/>
      <c r="E77" s="65" t="s">
        <v>170</v>
      </c>
      <c r="F77" s="65" t="s">
        <v>169</v>
      </c>
      <c r="G77" s="65">
        <v>68462.87</v>
      </c>
      <c r="H77" s="65">
        <v>12600</v>
      </c>
      <c r="I77" s="65">
        <v>12590.07</v>
      </c>
      <c r="J77" s="65">
        <v>12350</v>
      </c>
      <c r="K77" s="65">
        <f t="shared" si="5"/>
        <v>18.038974994767237</v>
      </c>
      <c r="L77" s="65">
        <f t="shared" si="6"/>
        <v>98.093179783750216</v>
      </c>
    </row>
    <row r="78" spans="2:12" x14ac:dyDescent="0.25">
      <c r="B78" s="64"/>
      <c r="C78" s="65"/>
      <c r="D78" s="66"/>
      <c r="E78" s="67"/>
      <c r="F78" s="8"/>
      <c r="G78" s="64"/>
      <c r="H78" s="64"/>
      <c r="I78" s="64"/>
      <c r="J78" s="64"/>
      <c r="K78" s="69"/>
      <c r="L78" s="69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B2" sqref="B2:H15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94" t="s">
        <v>16</v>
      </c>
      <c r="C2" s="94"/>
      <c r="D2" s="94"/>
      <c r="E2" s="94"/>
      <c r="F2" s="94"/>
      <c r="G2" s="94"/>
      <c r="H2" s="94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>C7+C9</f>
        <v>913328.38</v>
      </c>
      <c r="D6" s="70">
        <f>D7+D9</f>
        <v>1239185</v>
      </c>
      <c r="E6" s="70">
        <f>E7+E9</f>
        <v>1238478.02</v>
      </c>
      <c r="F6" s="70">
        <f>F7+F9</f>
        <v>1237298.1400000001</v>
      </c>
      <c r="G6" s="71">
        <f t="shared" ref="G6:G15" si="0">(F6*100)/C6</f>
        <v>135.4713339795704</v>
      </c>
      <c r="H6" s="71">
        <f t="shared" ref="H6:H15" si="1">(F6*100)/E6</f>
        <v>99.904731454176314</v>
      </c>
    </row>
    <row r="7" spans="1:8" x14ac:dyDescent="0.25">
      <c r="A7"/>
      <c r="B7" s="8" t="s">
        <v>171</v>
      </c>
      <c r="C7" s="70">
        <f>C8</f>
        <v>913075.5</v>
      </c>
      <c r="D7" s="70">
        <f>D8</f>
        <v>1238905</v>
      </c>
      <c r="E7" s="70">
        <f>E8</f>
        <v>1238198.02</v>
      </c>
      <c r="F7" s="70">
        <f>F8</f>
        <v>1236947.1200000001</v>
      </c>
      <c r="G7" s="71">
        <f t="shared" si="0"/>
        <v>135.47040962111021</v>
      </c>
      <c r="H7" s="71">
        <f t="shared" si="1"/>
        <v>99.898974156007782</v>
      </c>
    </row>
    <row r="8" spans="1:8" x14ac:dyDescent="0.25">
      <c r="A8"/>
      <c r="B8" s="16" t="s">
        <v>172</v>
      </c>
      <c r="C8" s="72">
        <v>913075.5</v>
      </c>
      <c r="D8" s="72">
        <v>1238905</v>
      </c>
      <c r="E8" s="72">
        <v>1238198.02</v>
      </c>
      <c r="F8" s="73">
        <v>1236947.1200000001</v>
      </c>
      <c r="G8" s="69">
        <f t="shared" si="0"/>
        <v>135.47040962111021</v>
      </c>
      <c r="H8" s="69">
        <f t="shared" si="1"/>
        <v>99.898974156007782</v>
      </c>
    </row>
    <row r="9" spans="1:8" x14ac:dyDescent="0.25">
      <c r="A9"/>
      <c r="B9" s="8" t="s">
        <v>173</v>
      </c>
      <c r="C9" s="70">
        <f>C10</f>
        <v>252.88</v>
      </c>
      <c r="D9" s="70">
        <f>D10</f>
        <v>280</v>
      </c>
      <c r="E9" s="70">
        <f>E10</f>
        <v>280</v>
      </c>
      <c r="F9" s="70">
        <f>F10</f>
        <v>351.02</v>
      </c>
      <c r="G9" s="71">
        <f t="shared" si="0"/>
        <v>138.80892122745968</v>
      </c>
      <c r="H9" s="71">
        <f t="shared" si="1"/>
        <v>125.36428571428571</v>
      </c>
    </row>
    <row r="10" spans="1:8" x14ac:dyDescent="0.25">
      <c r="A10"/>
      <c r="B10" s="16" t="s">
        <v>174</v>
      </c>
      <c r="C10" s="72">
        <v>252.88</v>
      </c>
      <c r="D10" s="72">
        <v>280</v>
      </c>
      <c r="E10" s="72">
        <v>280</v>
      </c>
      <c r="F10" s="73">
        <v>351.02</v>
      </c>
      <c r="G10" s="69">
        <f t="shared" si="0"/>
        <v>138.80892122745968</v>
      </c>
      <c r="H10" s="69">
        <f t="shared" si="1"/>
        <v>125.36428571428571</v>
      </c>
    </row>
    <row r="11" spans="1:8" x14ac:dyDescent="0.25">
      <c r="B11" s="8" t="s">
        <v>32</v>
      </c>
      <c r="C11" s="74">
        <f>C12+C14</f>
        <v>913328.38</v>
      </c>
      <c r="D11" s="74">
        <f>D12+D14</f>
        <v>1239185</v>
      </c>
      <c r="E11" s="74">
        <f>E12+E14</f>
        <v>1238478.02</v>
      </c>
      <c r="F11" s="74">
        <f>F12+F14</f>
        <v>1237298.1400000001</v>
      </c>
      <c r="G11" s="71">
        <f t="shared" si="0"/>
        <v>135.4713339795704</v>
      </c>
      <c r="H11" s="71">
        <f t="shared" si="1"/>
        <v>99.904731454176314</v>
      </c>
    </row>
    <row r="12" spans="1:8" x14ac:dyDescent="0.25">
      <c r="A12"/>
      <c r="B12" s="8" t="s">
        <v>171</v>
      </c>
      <c r="C12" s="74">
        <f>C13</f>
        <v>913075.5</v>
      </c>
      <c r="D12" s="74">
        <f>D13</f>
        <v>1238905</v>
      </c>
      <c r="E12" s="74">
        <f>E13</f>
        <v>1238198.02</v>
      </c>
      <c r="F12" s="74">
        <f>F13</f>
        <v>1236947.1200000001</v>
      </c>
      <c r="G12" s="71">
        <f t="shared" si="0"/>
        <v>135.47040962111021</v>
      </c>
      <c r="H12" s="71">
        <f t="shared" si="1"/>
        <v>99.898974156007782</v>
      </c>
    </row>
    <row r="13" spans="1:8" x14ac:dyDescent="0.25">
      <c r="A13"/>
      <c r="B13" s="16" t="s">
        <v>172</v>
      </c>
      <c r="C13" s="72">
        <v>913075.5</v>
      </c>
      <c r="D13" s="72">
        <v>1238905</v>
      </c>
      <c r="E13" s="75">
        <v>1238198.02</v>
      </c>
      <c r="F13" s="73">
        <v>1236947.1200000001</v>
      </c>
      <c r="G13" s="69">
        <f t="shared" si="0"/>
        <v>135.47040962111021</v>
      </c>
      <c r="H13" s="69">
        <f t="shared" si="1"/>
        <v>99.898974156007782</v>
      </c>
    </row>
    <row r="14" spans="1:8" x14ac:dyDescent="0.25">
      <c r="A14"/>
      <c r="B14" s="8" t="s">
        <v>173</v>
      </c>
      <c r="C14" s="74">
        <f>C15</f>
        <v>252.88</v>
      </c>
      <c r="D14" s="74">
        <f>D15</f>
        <v>280</v>
      </c>
      <c r="E14" s="74">
        <f>E15</f>
        <v>280</v>
      </c>
      <c r="F14" s="74">
        <f>F15</f>
        <v>351.02</v>
      </c>
      <c r="G14" s="71">
        <f t="shared" si="0"/>
        <v>138.80892122745968</v>
      </c>
      <c r="H14" s="71">
        <f t="shared" si="1"/>
        <v>125.36428571428571</v>
      </c>
    </row>
    <row r="15" spans="1:8" x14ac:dyDescent="0.25">
      <c r="A15"/>
      <c r="B15" s="16" t="s">
        <v>174</v>
      </c>
      <c r="C15" s="72">
        <v>252.88</v>
      </c>
      <c r="D15" s="72">
        <v>280</v>
      </c>
      <c r="E15" s="75">
        <v>280</v>
      </c>
      <c r="F15" s="73">
        <v>351.02</v>
      </c>
      <c r="G15" s="69">
        <f t="shared" si="0"/>
        <v>138.80892122745968</v>
      </c>
      <c r="H15" s="69">
        <f t="shared" si="1"/>
        <v>125.36428571428571</v>
      </c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B2" sqref="B2:H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17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913328.38</v>
      </c>
      <c r="D6" s="74">
        <f t="shared" si="0"/>
        <v>1239185</v>
      </c>
      <c r="E6" s="74">
        <f t="shared" si="0"/>
        <v>1238478.02</v>
      </c>
      <c r="F6" s="74">
        <f t="shared" si="0"/>
        <v>1237298.1399999999</v>
      </c>
      <c r="G6" s="69">
        <f>(F6*100)/C6</f>
        <v>135.4713339795704</v>
      </c>
      <c r="H6" s="69">
        <f>(F6*100)/E6</f>
        <v>99.904731454176314</v>
      </c>
    </row>
    <row r="7" spans="2:8" x14ac:dyDescent="0.25">
      <c r="B7" s="8" t="s">
        <v>175</v>
      </c>
      <c r="C7" s="74">
        <f t="shared" si="0"/>
        <v>913328.38</v>
      </c>
      <c r="D7" s="74">
        <f t="shared" si="0"/>
        <v>1239185</v>
      </c>
      <c r="E7" s="74">
        <f t="shared" si="0"/>
        <v>1238478.02</v>
      </c>
      <c r="F7" s="74">
        <f t="shared" si="0"/>
        <v>1237298.1399999999</v>
      </c>
      <c r="G7" s="69">
        <f>(F7*100)/C7</f>
        <v>135.4713339795704</v>
      </c>
      <c r="H7" s="69">
        <f>(F7*100)/E7</f>
        <v>99.904731454176314</v>
      </c>
    </row>
    <row r="8" spans="2:8" x14ac:dyDescent="0.25">
      <c r="B8" s="11" t="s">
        <v>176</v>
      </c>
      <c r="C8" s="72">
        <v>913328.38</v>
      </c>
      <c r="D8" s="72">
        <v>1239185</v>
      </c>
      <c r="E8" s="72">
        <v>1238478.02</v>
      </c>
      <c r="F8" s="73">
        <v>1237298.1399999999</v>
      </c>
      <c r="G8" s="69">
        <f>(F8*100)/C8</f>
        <v>135.4713339795704</v>
      </c>
      <c r="H8" s="69">
        <f>(F8*100)/E8</f>
        <v>99.904731454176314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4" t="s">
        <v>25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5.75" customHeight="1" x14ac:dyDescent="0.25">
      <c r="B5" s="94" t="s">
        <v>18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6" t="s">
        <v>3</v>
      </c>
      <c r="C7" s="117"/>
      <c r="D7" s="117"/>
      <c r="E7" s="117"/>
      <c r="F7" s="118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6">
        <v>1</v>
      </c>
      <c r="C8" s="117"/>
      <c r="D8" s="117"/>
      <c r="E8" s="117"/>
      <c r="F8" s="118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19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4"/>
  <sheetViews>
    <sheetView tabSelected="1" zoomScaleNormal="100" workbookViewId="0">
      <selection sqref="A1:F78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177</v>
      </c>
      <c r="C1" s="39"/>
    </row>
    <row r="2" spans="1:6" ht="15" customHeight="1" x14ac:dyDescent="0.2">
      <c r="A2" s="40" t="s">
        <v>34</v>
      </c>
      <c r="B2" s="41" t="s">
        <v>178</v>
      </c>
      <c r="C2" s="39"/>
    </row>
    <row r="3" spans="1:6" ht="43.5" customHeight="1" x14ac:dyDescent="0.2">
      <c r="A3" s="42" t="s">
        <v>35</v>
      </c>
      <c r="B3" s="37" t="s">
        <v>179</v>
      </c>
      <c r="C3" s="39"/>
    </row>
    <row r="4" spans="1:6" x14ac:dyDescent="0.2">
      <c r="A4" s="42" t="s">
        <v>36</v>
      </c>
      <c r="B4" s="43" t="s">
        <v>180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181</v>
      </c>
      <c r="B7" s="45"/>
      <c r="C7" s="76">
        <f>C11</f>
        <v>1238905</v>
      </c>
      <c r="D7" s="76">
        <f>D11</f>
        <v>1238198.02</v>
      </c>
      <c r="E7" s="76">
        <f>E11</f>
        <v>1236947.1199999999</v>
      </c>
      <c r="F7" s="76">
        <f>(E7*100)/D7</f>
        <v>99.898974156007782</v>
      </c>
    </row>
    <row r="8" spans="1:6" x14ac:dyDescent="0.2">
      <c r="A8" s="46" t="s">
        <v>68</v>
      </c>
      <c r="B8" s="45"/>
      <c r="C8" s="76">
        <f>C70</f>
        <v>280</v>
      </c>
      <c r="D8" s="76">
        <f>D70</f>
        <v>280</v>
      </c>
      <c r="E8" s="76">
        <f>E70</f>
        <v>351.02</v>
      </c>
      <c r="F8" s="76">
        <f>(E8*100)/D8</f>
        <v>125.36428571428571</v>
      </c>
    </row>
    <row r="9" spans="1:6" s="56" customFormat="1" x14ac:dyDescent="0.2"/>
    <row r="10" spans="1:6" ht="38.25" x14ac:dyDescent="0.2">
      <c r="A10" s="46" t="s">
        <v>182</v>
      </c>
      <c r="B10" s="46" t="s">
        <v>183</v>
      </c>
      <c r="C10" s="46" t="s">
        <v>43</v>
      </c>
      <c r="D10" s="46" t="s">
        <v>184</v>
      </c>
      <c r="E10" s="46" t="s">
        <v>185</v>
      </c>
      <c r="F10" s="46" t="s">
        <v>186</v>
      </c>
    </row>
    <row r="11" spans="1:6" x14ac:dyDescent="0.2">
      <c r="A11" s="47" t="s">
        <v>181</v>
      </c>
      <c r="B11" s="47" t="s">
        <v>187</v>
      </c>
      <c r="C11" s="77">
        <f>C12+C56</f>
        <v>1238905</v>
      </c>
      <c r="D11" s="77">
        <f>D12+D56</f>
        <v>1238198.02</v>
      </c>
      <c r="E11" s="77">
        <f>E12+E56</f>
        <v>1236947.1199999999</v>
      </c>
      <c r="F11" s="78">
        <f>(E11*100)/D11</f>
        <v>99.898974156007782</v>
      </c>
    </row>
    <row r="12" spans="1:6" x14ac:dyDescent="0.2">
      <c r="A12" s="48" t="s">
        <v>66</v>
      </c>
      <c r="B12" s="49" t="s">
        <v>67</v>
      </c>
      <c r="C12" s="79">
        <f>C13+C22+C50</f>
        <v>1221187</v>
      </c>
      <c r="D12" s="79">
        <f>D13+D22+D50</f>
        <v>1220489.95</v>
      </c>
      <c r="E12" s="79">
        <f>E13+E22+E50</f>
        <v>1219501.96</v>
      </c>
      <c r="F12" s="80">
        <f>(E12*100)/D12</f>
        <v>99.919049722613451</v>
      </c>
    </row>
    <row r="13" spans="1:6" x14ac:dyDescent="0.2">
      <c r="A13" s="50" t="s">
        <v>68</v>
      </c>
      <c r="B13" s="51" t="s">
        <v>69</v>
      </c>
      <c r="C13" s="81">
        <f>C14+C17+C19</f>
        <v>1028974</v>
      </c>
      <c r="D13" s="81">
        <f>D14+D17+D19</f>
        <v>1029145.79</v>
      </c>
      <c r="E13" s="81">
        <f>E14+E17+E19</f>
        <v>1029145.79</v>
      </c>
      <c r="F13" s="80">
        <f>(E13*100)/D13</f>
        <v>100</v>
      </c>
    </row>
    <row r="14" spans="1:6" x14ac:dyDescent="0.2">
      <c r="A14" s="52" t="s">
        <v>70</v>
      </c>
      <c r="B14" s="53" t="s">
        <v>71</v>
      </c>
      <c r="C14" s="82">
        <f>C15+C16</f>
        <v>850260</v>
      </c>
      <c r="D14" s="82">
        <f>D15+D16</f>
        <v>850431.79</v>
      </c>
      <c r="E14" s="82">
        <f>E15+E16</f>
        <v>850239.4</v>
      </c>
      <c r="F14" s="82">
        <f>(E14*100)/D14</f>
        <v>99.977377374380609</v>
      </c>
    </row>
    <row r="15" spans="1:6" x14ac:dyDescent="0.2">
      <c r="A15" s="54" t="s">
        <v>72</v>
      </c>
      <c r="B15" s="55" t="s">
        <v>73</v>
      </c>
      <c r="C15" s="83">
        <v>847810</v>
      </c>
      <c r="D15" s="83">
        <v>847810</v>
      </c>
      <c r="E15" s="83">
        <v>847569.18</v>
      </c>
      <c r="F15" s="83"/>
    </row>
    <row r="16" spans="1:6" x14ac:dyDescent="0.2">
      <c r="A16" s="54" t="s">
        <v>74</v>
      </c>
      <c r="B16" s="55" t="s">
        <v>75</v>
      </c>
      <c r="C16" s="83">
        <v>2450</v>
      </c>
      <c r="D16" s="83">
        <v>2621.79</v>
      </c>
      <c r="E16" s="83">
        <v>2670.22</v>
      </c>
      <c r="F16" s="83"/>
    </row>
    <row r="17" spans="1:6" x14ac:dyDescent="0.2">
      <c r="A17" s="52" t="s">
        <v>76</v>
      </c>
      <c r="B17" s="53" t="s">
        <v>77</v>
      </c>
      <c r="C17" s="82">
        <f>C18</f>
        <v>20700</v>
      </c>
      <c r="D17" s="82">
        <f>D18</f>
        <v>20700</v>
      </c>
      <c r="E17" s="82">
        <f>E18</f>
        <v>20910.099999999999</v>
      </c>
      <c r="F17" s="82">
        <f>(E17*100)/D17</f>
        <v>101.01497584541063</v>
      </c>
    </row>
    <row r="18" spans="1:6" x14ac:dyDescent="0.2">
      <c r="A18" s="54" t="s">
        <v>78</v>
      </c>
      <c r="B18" s="55" t="s">
        <v>77</v>
      </c>
      <c r="C18" s="83">
        <v>20700</v>
      </c>
      <c r="D18" s="83">
        <v>20700</v>
      </c>
      <c r="E18" s="83">
        <v>20910.099999999999</v>
      </c>
      <c r="F18" s="83"/>
    </row>
    <row r="19" spans="1:6" x14ac:dyDescent="0.2">
      <c r="A19" s="52" t="s">
        <v>79</v>
      </c>
      <c r="B19" s="53" t="s">
        <v>80</v>
      </c>
      <c r="C19" s="82">
        <f>C20+C21</f>
        <v>158014</v>
      </c>
      <c r="D19" s="82">
        <f>D20+D21</f>
        <v>158014</v>
      </c>
      <c r="E19" s="82">
        <f>E20+E21</f>
        <v>157996.28999999998</v>
      </c>
      <c r="F19" s="82">
        <f>(E19*100)/D19</f>
        <v>99.988792132342709</v>
      </c>
    </row>
    <row r="20" spans="1:6" x14ac:dyDescent="0.2">
      <c r="A20" s="54" t="s">
        <v>81</v>
      </c>
      <c r="B20" s="55" t="s">
        <v>82</v>
      </c>
      <c r="C20" s="83">
        <v>0</v>
      </c>
      <c r="D20" s="83">
        <v>0</v>
      </c>
      <c r="E20" s="83">
        <v>19823.77</v>
      </c>
      <c r="F20" s="83"/>
    </row>
    <row r="21" spans="1:6" x14ac:dyDescent="0.2">
      <c r="A21" s="54" t="s">
        <v>83</v>
      </c>
      <c r="B21" s="55" t="s">
        <v>84</v>
      </c>
      <c r="C21" s="83">
        <v>158014</v>
      </c>
      <c r="D21" s="83">
        <v>158014</v>
      </c>
      <c r="E21" s="83">
        <v>138172.51999999999</v>
      </c>
      <c r="F21" s="83"/>
    </row>
    <row r="22" spans="1:6" x14ac:dyDescent="0.2">
      <c r="A22" s="50" t="s">
        <v>85</v>
      </c>
      <c r="B22" s="51" t="s">
        <v>86</v>
      </c>
      <c r="C22" s="81">
        <f>C23+C28+C33+C43+C45</f>
        <v>191300</v>
      </c>
      <c r="D22" s="81">
        <f>D23+D28+D33+D43+D45</f>
        <v>177300</v>
      </c>
      <c r="E22" s="81">
        <f>E23+E28+E33+E43+E45</f>
        <v>176312.01000000004</v>
      </c>
      <c r="F22" s="80">
        <f>(E22*100)/D22</f>
        <v>99.442758037225047</v>
      </c>
    </row>
    <row r="23" spans="1:6" x14ac:dyDescent="0.2">
      <c r="A23" s="52" t="s">
        <v>87</v>
      </c>
      <c r="B23" s="53" t="s">
        <v>88</v>
      </c>
      <c r="C23" s="82">
        <f>C24+C25+C26+C27</f>
        <v>35200</v>
      </c>
      <c r="D23" s="82">
        <f>D24+D25+D26+D27</f>
        <v>35200</v>
      </c>
      <c r="E23" s="82">
        <f>E24+E25+E26+E27</f>
        <v>34368.370000000003</v>
      </c>
      <c r="F23" s="82">
        <f>(E23*100)/D23</f>
        <v>97.637414772727269</v>
      </c>
    </row>
    <row r="24" spans="1:6" x14ac:dyDescent="0.2">
      <c r="A24" s="54" t="s">
        <v>89</v>
      </c>
      <c r="B24" s="55" t="s">
        <v>90</v>
      </c>
      <c r="C24" s="83">
        <v>3000</v>
      </c>
      <c r="D24" s="83">
        <v>3000</v>
      </c>
      <c r="E24" s="83">
        <v>3705.4</v>
      </c>
      <c r="F24" s="83"/>
    </row>
    <row r="25" spans="1:6" ht="25.5" x14ac:dyDescent="0.2">
      <c r="A25" s="54" t="s">
        <v>91</v>
      </c>
      <c r="B25" s="55" t="s">
        <v>92</v>
      </c>
      <c r="C25" s="83">
        <v>31000</v>
      </c>
      <c r="D25" s="83">
        <v>31000</v>
      </c>
      <c r="E25" s="83">
        <v>29718.720000000001</v>
      </c>
      <c r="F25" s="83"/>
    </row>
    <row r="26" spans="1:6" x14ac:dyDescent="0.2">
      <c r="A26" s="54" t="s">
        <v>93</v>
      </c>
      <c r="B26" s="55" t="s">
        <v>94</v>
      </c>
      <c r="C26" s="83">
        <v>500</v>
      </c>
      <c r="D26" s="83">
        <v>500</v>
      </c>
      <c r="E26" s="83">
        <v>233.75</v>
      </c>
      <c r="F26" s="83"/>
    </row>
    <row r="27" spans="1:6" x14ac:dyDescent="0.2">
      <c r="A27" s="54" t="s">
        <v>95</v>
      </c>
      <c r="B27" s="55" t="s">
        <v>96</v>
      </c>
      <c r="C27" s="83">
        <v>700</v>
      </c>
      <c r="D27" s="83">
        <v>700</v>
      </c>
      <c r="E27" s="83">
        <v>710.5</v>
      </c>
      <c r="F27" s="83"/>
    </row>
    <row r="28" spans="1:6" x14ac:dyDescent="0.2">
      <c r="A28" s="52" t="s">
        <v>97</v>
      </c>
      <c r="B28" s="53" t="s">
        <v>98</v>
      </c>
      <c r="C28" s="82">
        <f>C29+C30+C31+C32</f>
        <v>15120</v>
      </c>
      <c r="D28" s="82">
        <f>D29+D30+D31+D32</f>
        <v>15120</v>
      </c>
      <c r="E28" s="82">
        <f>E29+E30+E31+E32</f>
        <v>16175.65</v>
      </c>
      <c r="F28" s="82">
        <f>(E28*100)/D28</f>
        <v>106.98181216931216</v>
      </c>
    </row>
    <row r="29" spans="1:6" x14ac:dyDescent="0.2">
      <c r="A29" s="54" t="s">
        <v>99</v>
      </c>
      <c r="B29" s="55" t="s">
        <v>100</v>
      </c>
      <c r="C29" s="83">
        <v>9000</v>
      </c>
      <c r="D29" s="83">
        <v>9000</v>
      </c>
      <c r="E29" s="83">
        <v>10437.4</v>
      </c>
      <c r="F29" s="83"/>
    </row>
    <row r="30" spans="1:6" x14ac:dyDescent="0.2">
      <c r="A30" s="54" t="s">
        <v>101</v>
      </c>
      <c r="B30" s="55" t="s">
        <v>102</v>
      </c>
      <c r="C30" s="83">
        <v>5100</v>
      </c>
      <c r="D30" s="83">
        <v>5100</v>
      </c>
      <c r="E30" s="83">
        <v>4798.58</v>
      </c>
      <c r="F30" s="83"/>
    </row>
    <row r="31" spans="1:6" x14ac:dyDescent="0.2">
      <c r="A31" s="54" t="s">
        <v>103</v>
      </c>
      <c r="B31" s="55" t="s">
        <v>104</v>
      </c>
      <c r="C31" s="83">
        <v>930</v>
      </c>
      <c r="D31" s="83">
        <v>930</v>
      </c>
      <c r="E31" s="83">
        <v>913.67</v>
      </c>
      <c r="F31" s="83"/>
    </row>
    <row r="32" spans="1:6" x14ac:dyDescent="0.2">
      <c r="A32" s="54" t="s">
        <v>105</v>
      </c>
      <c r="B32" s="55" t="s">
        <v>106</v>
      </c>
      <c r="C32" s="83">
        <v>90</v>
      </c>
      <c r="D32" s="83">
        <v>90</v>
      </c>
      <c r="E32" s="83">
        <v>26</v>
      </c>
      <c r="F32" s="83"/>
    </row>
    <row r="33" spans="1:6" x14ac:dyDescent="0.2">
      <c r="A33" s="52" t="s">
        <v>107</v>
      </c>
      <c r="B33" s="53" t="s">
        <v>108</v>
      </c>
      <c r="C33" s="82">
        <f>C34+C35+C36+C37+C38+C39+C40+C41+C42</f>
        <v>138700</v>
      </c>
      <c r="D33" s="82">
        <f>D34+D35+D36+D37+D38+D39+D40+D41+D42</f>
        <v>124700</v>
      </c>
      <c r="E33" s="82">
        <f>E34+E35+E36+E37+E38+E39+E40+E41+E42</f>
        <v>123508.32</v>
      </c>
      <c r="F33" s="82">
        <f>(E33*100)/D33</f>
        <v>99.044362469927833</v>
      </c>
    </row>
    <row r="34" spans="1:6" x14ac:dyDescent="0.2">
      <c r="A34" s="54" t="s">
        <v>109</v>
      </c>
      <c r="B34" s="55" t="s">
        <v>110</v>
      </c>
      <c r="C34" s="83">
        <v>10930</v>
      </c>
      <c r="D34" s="83">
        <v>10930</v>
      </c>
      <c r="E34" s="83">
        <v>12370.18</v>
      </c>
      <c r="F34" s="83"/>
    </row>
    <row r="35" spans="1:6" x14ac:dyDescent="0.2">
      <c r="A35" s="54" t="s">
        <v>111</v>
      </c>
      <c r="B35" s="55" t="s">
        <v>112</v>
      </c>
      <c r="C35" s="83">
        <v>2650</v>
      </c>
      <c r="D35" s="83">
        <v>2650</v>
      </c>
      <c r="E35" s="83">
        <v>5147.18</v>
      </c>
      <c r="F35" s="83"/>
    </row>
    <row r="36" spans="1:6" x14ac:dyDescent="0.2">
      <c r="A36" s="54" t="s">
        <v>113</v>
      </c>
      <c r="B36" s="55" t="s">
        <v>114</v>
      </c>
      <c r="C36" s="83">
        <v>0</v>
      </c>
      <c r="D36" s="83">
        <v>0</v>
      </c>
      <c r="E36" s="83">
        <v>0</v>
      </c>
      <c r="F36" s="83"/>
    </row>
    <row r="37" spans="1:6" x14ac:dyDescent="0.2">
      <c r="A37" s="54" t="s">
        <v>115</v>
      </c>
      <c r="B37" s="55" t="s">
        <v>116</v>
      </c>
      <c r="C37" s="83">
        <v>920</v>
      </c>
      <c r="D37" s="83">
        <v>920</v>
      </c>
      <c r="E37" s="83">
        <v>899.32</v>
      </c>
      <c r="F37" s="83"/>
    </row>
    <row r="38" spans="1:6" x14ac:dyDescent="0.2">
      <c r="A38" s="54" t="s">
        <v>117</v>
      </c>
      <c r="B38" s="55" t="s">
        <v>118</v>
      </c>
      <c r="C38" s="83">
        <v>1600</v>
      </c>
      <c r="D38" s="83">
        <v>1600</v>
      </c>
      <c r="E38" s="83">
        <v>1565.56</v>
      </c>
      <c r="F38" s="83"/>
    </row>
    <row r="39" spans="1:6" x14ac:dyDescent="0.2">
      <c r="A39" s="54" t="s">
        <v>119</v>
      </c>
      <c r="B39" s="55" t="s">
        <v>120</v>
      </c>
      <c r="C39" s="83">
        <v>320</v>
      </c>
      <c r="D39" s="83">
        <v>320</v>
      </c>
      <c r="E39" s="83">
        <v>318.39999999999998</v>
      </c>
      <c r="F39" s="83"/>
    </row>
    <row r="40" spans="1:6" x14ac:dyDescent="0.2">
      <c r="A40" s="54" t="s">
        <v>121</v>
      </c>
      <c r="B40" s="55" t="s">
        <v>122</v>
      </c>
      <c r="C40" s="83">
        <v>121420</v>
      </c>
      <c r="D40" s="83">
        <v>107420</v>
      </c>
      <c r="E40" s="83">
        <v>102483.48</v>
      </c>
      <c r="F40" s="83"/>
    </row>
    <row r="41" spans="1:6" x14ac:dyDescent="0.2">
      <c r="A41" s="54" t="s">
        <v>123</v>
      </c>
      <c r="B41" s="55" t="s">
        <v>124</v>
      </c>
      <c r="C41" s="83">
        <v>260</v>
      </c>
      <c r="D41" s="83">
        <v>260</v>
      </c>
      <c r="E41" s="83">
        <v>296.85000000000002</v>
      </c>
      <c r="F41" s="83"/>
    </row>
    <row r="42" spans="1:6" x14ac:dyDescent="0.2">
      <c r="A42" s="54" t="s">
        <v>125</v>
      </c>
      <c r="B42" s="55" t="s">
        <v>126</v>
      </c>
      <c r="C42" s="83">
        <v>600</v>
      </c>
      <c r="D42" s="83">
        <v>600</v>
      </c>
      <c r="E42" s="83">
        <v>427.35</v>
      </c>
      <c r="F42" s="83"/>
    </row>
    <row r="43" spans="1:6" x14ac:dyDescent="0.2">
      <c r="A43" s="52" t="s">
        <v>127</v>
      </c>
      <c r="B43" s="53" t="s">
        <v>128</v>
      </c>
      <c r="C43" s="82">
        <f>C44</f>
        <v>1000</v>
      </c>
      <c r="D43" s="82">
        <f>D44</f>
        <v>1000</v>
      </c>
      <c r="E43" s="82">
        <f>E44</f>
        <v>980</v>
      </c>
      <c r="F43" s="82">
        <f>(E43*100)/D43</f>
        <v>98</v>
      </c>
    </row>
    <row r="44" spans="1:6" ht="25.5" x14ac:dyDescent="0.2">
      <c r="A44" s="54" t="s">
        <v>129</v>
      </c>
      <c r="B44" s="55" t="s">
        <v>130</v>
      </c>
      <c r="C44" s="83">
        <v>1000</v>
      </c>
      <c r="D44" s="83">
        <v>1000</v>
      </c>
      <c r="E44" s="83">
        <v>980</v>
      </c>
      <c r="F44" s="83"/>
    </row>
    <row r="45" spans="1:6" x14ac:dyDescent="0.2">
      <c r="A45" s="52" t="s">
        <v>131</v>
      </c>
      <c r="B45" s="53" t="s">
        <v>132</v>
      </c>
      <c r="C45" s="82">
        <f>C46+C47+C48+C49</f>
        <v>1280</v>
      </c>
      <c r="D45" s="82">
        <f>D46+D47+D48+D49</f>
        <v>1280</v>
      </c>
      <c r="E45" s="82">
        <f>E46+E47+E48+E49</f>
        <v>1279.67</v>
      </c>
      <c r="F45" s="82">
        <f>(E45*100)/D45</f>
        <v>99.974218750000006</v>
      </c>
    </row>
    <row r="46" spans="1:6" x14ac:dyDescent="0.2">
      <c r="A46" s="54" t="s">
        <v>133</v>
      </c>
      <c r="B46" s="55" t="s">
        <v>134</v>
      </c>
      <c r="C46" s="83">
        <v>568</v>
      </c>
      <c r="D46" s="83">
        <v>568</v>
      </c>
      <c r="E46" s="83">
        <v>567.96</v>
      </c>
      <c r="F46" s="83"/>
    </row>
    <row r="47" spans="1:6" x14ac:dyDescent="0.2">
      <c r="A47" s="54" t="s">
        <v>135</v>
      </c>
      <c r="B47" s="55" t="s">
        <v>136</v>
      </c>
      <c r="C47" s="83">
        <v>180</v>
      </c>
      <c r="D47" s="83">
        <v>180</v>
      </c>
      <c r="E47" s="83">
        <v>174.39</v>
      </c>
      <c r="F47" s="83"/>
    </row>
    <row r="48" spans="1:6" x14ac:dyDescent="0.2">
      <c r="A48" s="54" t="s">
        <v>137</v>
      </c>
      <c r="B48" s="55" t="s">
        <v>138</v>
      </c>
      <c r="C48" s="83">
        <v>382</v>
      </c>
      <c r="D48" s="83">
        <v>382</v>
      </c>
      <c r="E48" s="83">
        <v>191.16</v>
      </c>
      <c r="F48" s="83"/>
    </row>
    <row r="49" spans="1:6" x14ac:dyDescent="0.2">
      <c r="A49" s="54" t="s">
        <v>139</v>
      </c>
      <c r="B49" s="55" t="s">
        <v>132</v>
      </c>
      <c r="C49" s="83">
        <v>150</v>
      </c>
      <c r="D49" s="83">
        <v>150</v>
      </c>
      <c r="E49" s="83">
        <v>346.16</v>
      </c>
      <c r="F49" s="83"/>
    </row>
    <row r="50" spans="1:6" x14ac:dyDescent="0.2">
      <c r="A50" s="50" t="s">
        <v>140</v>
      </c>
      <c r="B50" s="51" t="s">
        <v>141</v>
      </c>
      <c r="C50" s="81">
        <f>C51+C53</f>
        <v>913</v>
      </c>
      <c r="D50" s="81">
        <f>D51+D53</f>
        <v>14044.16</v>
      </c>
      <c r="E50" s="81">
        <f>E51+E53</f>
        <v>14044.16</v>
      </c>
      <c r="F50" s="80">
        <f>(E50*100)/D50</f>
        <v>100</v>
      </c>
    </row>
    <row r="51" spans="1:6" x14ac:dyDescent="0.2">
      <c r="A51" s="52" t="s">
        <v>142</v>
      </c>
      <c r="B51" s="53" t="s">
        <v>143</v>
      </c>
      <c r="C51" s="82">
        <f>C52</f>
        <v>383</v>
      </c>
      <c r="D51" s="82">
        <f>D52</f>
        <v>383</v>
      </c>
      <c r="E51" s="82">
        <f>E52</f>
        <v>382.78</v>
      </c>
      <c r="F51" s="82">
        <f>(E51*100)/D51</f>
        <v>99.942558746736296</v>
      </c>
    </row>
    <row r="52" spans="1:6" ht="25.5" x14ac:dyDescent="0.2">
      <c r="A52" s="54" t="s">
        <v>144</v>
      </c>
      <c r="B52" s="55" t="s">
        <v>145</v>
      </c>
      <c r="C52" s="83">
        <v>383</v>
      </c>
      <c r="D52" s="83">
        <v>383</v>
      </c>
      <c r="E52" s="83">
        <v>382.78</v>
      </c>
      <c r="F52" s="83"/>
    </row>
    <row r="53" spans="1:6" x14ac:dyDescent="0.2">
      <c r="A53" s="52" t="s">
        <v>146</v>
      </c>
      <c r="B53" s="53" t="s">
        <v>147</v>
      </c>
      <c r="C53" s="82">
        <f>C54+C55</f>
        <v>530</v>
      </c>
      <c r="D53" s="82">
        <f>D54+D55</f>
        <v>13661.16</v>
      </c>
      <c r="E53" s="82">
        <f>E54+E55</f>
        <v>13661.38</v>
      </c>
      <c r="F53" s="82">
        <f>(E53*100)/D53</f>
        <v>100.00161040497294</v>
      </c>
    </row>
    <row r="54" spans="1:6" x14ac:dyDescent="0.2">
      <c r="A54" s="54" t="s">
        <v>148</v>
      </c>
      <c r="B54" s="55" t="s">
        <v>149</v>
      </c>
      <c r="C54" s="83">
        <v>530</v>
      </c>
      <c r="D54" s="83">
        <v>530</v>
      </c>
      <c r="E54" s="83">
        <v>630.38</v>
      </c>
      <c r="F54" s="83"/>
    </row>
    <row r="55" spans="1:6" x14ac:dyDescent="0.2">
      <c r="A55" s="54" t="s">
        <v>150</v>
      </c>
      <c r="B55" s="55" t="s">
        <v>151</v>
      </c>
      <c r="C55" s="83">
        <v>0</v>
      </c>
      <c r="D55" s="83">
        <v>13131.16</v>
      </c>
      <c r="E55" s="83">
        <v>13031</v>
      </c>
      <c r="F55" s="83"/>
    </row>
    <row r="56" spans="1:6" x14ac:dyDescent="0.2">
      <c r="A56" s="48" t="s">
        <v>152</v>
      </c>
      <c r="B56" s="49" t="s">
        <v>153</v>
      </c>
      <c r="C56" s="79">
        <f>C57+C62</f>
        <v>17718</v>
      </c>
      <c r="D56" s="79">
        <f>D57+D62</f>
        <v>17708.07</v>
      </c>
      <c r="E56" s="79">
        <f>E57+E62</f>
        <v>17445.16</v>
      </c>
      <c r="F56" s="80">
        <f>(E56*100)/D56</f>
        <v>98.515309686487569</v>
      </c>
    </row>
    <row r="57" spans="1:6" x14ac:dyDescent="0.2">
      <c r="A57" s="50" t="s">
        <v>154</v>
      </c>
      <c r="B57" s="51" t="s">
        <v>155</v>
      </c>
      <c r="C57" s="81">
        <f>C58+C60</f>
        <v>5118</v>
      </c>
      <c r="D57" s="81">
        <f>D58+D60</f>
        <v>5118</v>
      </c>
      <c r="E57" s="81">
        <f>E58+E60</f>
        <v>5095.16</v>
      </c>
      <c r="F57" s="80">
        <f>(E57*100)/D57</f>
        <v>99.5537319265338</v>
      </c>
    </row>
    <row r="58" spans="1:6" x14ac:dyDescent="0.2">
      <c r="A58" s="52" t="s">
        <v>156</v>
      </c>
      <c r="B58" s="53" t="s">
        <v>157</v>
      </c>
      <c r="C58" s="82">
        <f>C59</f>
        <v>884</v>
      </c>
      <c r="D58" s="82">
        <f>D59</f>
        <v>884</v>
      </c>
      <c r="E58" s="82">
        <f>E59</f>
        <v>861.9</v>
      </c>
      <c r="F58" s="82">
        <f>(E58*100)/D58</f>
        <v>97.5</v>
      </c>
    </row>
    <row r="59" spans="1:6" x14ac:dyDescent="0.2">
      <c r="A59" s="54" t="s">
        <v>158</v>
      </c>
      <c r="B59" s="55" t="s">
        <v>159</v>
      </c>
      <c r="C59" s="83">
        <v>884</v>
      </c>
      <c r="D59" s="83">
        <v>884</v>
      </c>
      <c r="E59" s="83">
        <v>861.9</v>
      </c>
      <c r="F59" s="83"/>
    </row>
    <row r="60" spans="1:6" x14ac:dyDescent="0.2">
      <c r="A60" s="52" t="s">
        <v>162</v>
      </c>
      <c r="B60" s="53" t="s">
        <v>163</v>
      </c>
      <c r="C60" s="82">
        <f>C61</f>
        <v>4234</v>
      </c>
      <c r="D60" s="82">
        <f>D61</f>
        <v>4234</v>
      </c>
      <c r="E60" s="82">
        <f>E61</f>
        <v>4233.26</v>
      </c>
      <c r="F60" s="82">
        <f>(E60*100)/D60</f>
        <v>99.982522437411433</v>
      </c>
    </row>
    <row r="61" spans="1:6" x14ac:dyDescent="0.2">
      <c r="A61" s="54" t="s">
        <v>164</v>
      </c>
      <c r="B61" s="55" t="s">
        <v>165</v>
      </c>
      <c r="C61" s="83">
        <v>4234</v>
      </c>
      <c r="D61" s="83">
        <v>4234</v>
      </c>
      <c r="E61" s="83">
        <v>4233.26</v>
      </c>
      <c r="F61" s="83"/>
    </row>
    <row r="62" spans="1:6" x14ac:dyDescent="0.2">
      <c r="A62" s="50" t="s">
        <v>166</v>
      </c>
      <c r="B62" s="51" t="s">
        <v>167</v>
      </c>
      <c r="C62" s="81">
        <f t="shared" ref="C62:E63" si="0">C63</f>
        <v>12600</v>
      </c>
      <c r="D62" s="81">
        <f t="shared" si="0"/>
        <v>12590.07</v>
      </c>
      <c r="E62" s="81">
        <f t="shared" si="0"/>
        <v>12350</v>
      </c>
      <c r="F62" s="80">
        <f>(E62*100)/D62</f>
        <v>98.093179783750216</v>
      </c>
    </row>
    <row r="63" spans="1:6" ht="25.5" x14ac:dyDescent="0.2">
      <c r="A63" s="52" t="s">
        <v>168</v>
      </c>
      <c r="B63" s="53" t="s">
        <v>169</v>
      </c>
      <c r="C63" s="82">
        <f t="shared" si="0"/>
        <v>12600</v>
      </c>
      <c r="D63" s="82">
        <f t="shared" si="0"/>
        <v>12590.07</v>
      </c>
      <c r="E63" s="82">
        <f t="shared" si="0"/>
        <v>12350</v>
      </c>
      <c r="F63" s="82">
        <f>(E63*100)/D63</f>
        <v>98.093179783750216</v>
      </c>
    </row>
    <row r="64" spans="1:6" x14ac:dyDescent="0.2">
      <c r="A64" s="54" t="s">
        <v>170</v>
      </c>
      <c r="B64" s="55" t="s">
        <v>169</v>
      </c>
      <c r="C64" s="83">
        <v>12600</v>
      </c>
      <c r="D64" s="83">
        <v>12590.07</v>
      </c>
      <c r="E64" s="83">
        <v>12350</v>
      </c>
      <c r="F64" s="83"/>
    </row>
    <row r="65" spans="1:6" x14ac:dyDescent="0.2">
      <c r="A65" s="48" t="s">
        <v>50</v>
      </c>
      <c r="B65" s="49" t="s">
        <v>51</v>
      </c>
      <c r="C65" s="79">
        <f t="shared" ref="C65:E66" si="1">C66</f>
        <v>1238905</v>
      </c>
      <c r="D65" s="79">
        <f t="shared" si="1"/>
        <v>1238198.02</v>
      </c>
      <c r="E65" s="79">
        <f t="shared" si="1"/>
        <v>1236947.1199999999</v>
      </c>
      <c r="F65" s="80">
        <f>(E65*100)/D65</f>
        <v>99.898974156007782</v>
      </c>
    </row>
    <row r="66" spans="1:6" x14ac:dyDescent="0.2">
      <c r="A66" s="50" t="s">
        <v>58</v>
      </c>
      <c r="B66" s="51" t="s">
        <v>59</v>
      </c>
      <c r="C66" s="81">
        <f t="shared" si="1"/>
        <v>1238905</v>
      </c>
      <c r="D66" s="81">
        <f t="shared" si="1"/>
        <v>1238198.02</v>
      </c>
      <c r="E66" s="81">
        <f t="shared" si="1"/>
        <v>1236947.1199999999</v>
      </c>
      <c r="F66" s="80">
        <f>(E66*100)/D66</f>
        <v>99.898974156007782</v>
      </c>
    </row>
    <row r="67" spans="1:6" ht="25.5" x14ac:dyDescent="0.2">
      <c r="A67" s="52" t="s">
        <v>60</v>
      </c>
      <c r="B67" s="53" t="s">
        <v>61</v>
      </c>
      <c r="C67" s="82">
        <f>C68+C69</f>
        <v>1238905</v>
      </c>
      <c r="D67" s="82">
        <f>D68+D69</f>
        <v>1238198.02</v>
      </c>
      <c r="E67" s="82">
        <f>E68+E69</f>
        <v>1236947.1199999999</v>
      </c>
      <c r="F67" s="82">
        <f>(E67*100)/D67</f>
        <v>99.898974156007782</v>
      </c>
    </row>
    <row r="68" spans="1:6" x14ac:dyDescent="0.2">
      <c r="A68" s="54" t="s">
        <v>62</v>
      </c>
      <c r="B68" s="55" t="s">
        <v>63</v>
      </c>
      <c r="C68" s="83">
        <v>1221187</v>
      </c>
      <c r="D68" s="83">
        <v>1220489.95</v>
      </c>
      <c r="E68" s="83">
        <v>1219501.96</v>
      </c>
      <c r="F68" s="83"/>
    </row>
    <row r="69" spans="1:6" ht="25.5" x14ac:dyDescent="0.2">
      <c r="A69" s="54" t="s">
        <v>64</v>
      </c>
      <c r="B69" s="55" t="s">
        <v>65</v>
      </c>
      <c r="C69" s="83">
        <v>17718</v>
      </c>
      <c r="D69" s="83">
        <v>17708.07</v>
      </c>
      <c r="E69" s="83">
        <v>17445.16</v>
      </c>
      <c r="F69" s="83"/>
    </row>
    <row r="70" spans="1:6" x14ac:dyDescent="0.2">
      <c r="A70" s="47" t="s">
        <v>68</v>
      </c>
      <c r="B70" s="47" t="s">
        <v>188</v>
      </c>
      <c r="C70" s="77">
        <f t="shared" ref="C70:E73" si="2">C71</f>
        <v>280</v>
      </c>
      <c r="D70" s="77">
        <f t="shared" si="2"/>
        <v>280</v>
      </c>
      <c r="E70" s="77">
        <f t="shared" si="2"/>
        <v>351.02</v>
      </c>
      <c r="F70" s="78">
        <f>(E70*100)/D70</f>
        <v>125.36428571428571</v>
      </c>
    </row>
    <row r="71" spans="1:6" x14ac:dyDescent="0.2">
      <c r="A71" s="48" t="s">
        <v>66</v>
      </c>
      <c r="B71" s="49" t="s">
        <v>67</v>
      </c>
      <c r="C71" s="79">
        <f t="shared" si="2"/>
        <v>280</v>
      </c>
      <c r="D71" s="79">
        <f t="shared" si="2"/>
        <v>280</v>
      </c>
      <c r="E71" s="79">
        <f t="shared" si="2"/>
        <v>351.02</v>
      </c>
      <c r="F71" s="80">
        <f>(E71*100)/D71</f>
        <v>125.36428571428571</v>
      </c>
    </row>
    <row r="72" spans="1:6" x14ac:dyDescent="0.2">
      <c r="A72" s="50" t="s">
        <v>85</v>
      </c>
      <c r="B72" s="51" t="s">
        <v>86</v>
      </c>
      <c r="C72" s="81">
        <f t="shared" si="2"/>
        <v>280</v>
      </c>
      <c r="D72" s="81">
        <f t="shared" si="2"/>
        <v>280</v>
      </c>
      <c r="E72" s="81">
        <f t="shared" si="2"/>
        <v>351.02</v>
      </c>
      <c r="F72" s="80">
        <f>(E72*100)/D72</f>
        <v>125.36428571428571</v>
      </c>
    </row>
    <row r="73" spans="1:6" x14ac:dyDescent="0.2">
      <c r="A73" s="52" t="s">
        <v>97</v>
      </c>
      <c r="B73" s="53" t="s">
        <v>98</v>
      </c>
      <c r="C73" s="82">
        <f t="shared" si="2"/>
        <v>280</v>
      </c>
      <c r="D73" s="82">
        <f t="shared" si="2"/>
        <v>280</v>
      </c>
      <c r="E73" s="82">
        <f t="shared" si="2"/>
        <v>351.02</v>
      </c>
      <c r="F73" s="82">
        <f>(E73*100)/D73</f>
        <v>125.36428571428571</v>
      </c>
    </row>
    <row r="74" spans="1:6" x14ac:dyDescent="0.2">
      <c r="A74" s="54" t="s">
        <v>99</v>
      </c>
      <c r="B74" s="55" t="s">
        <v>100</v>
      </c>
      <c r="C74" s="83">
        <v>280</v>
      </c>
      <c r="D74" s="83">
        <v>280</v>
      </c>
      <c r="E74" s="83">
        <v>351.02</v>
      </c>
      <c r="F74" s="83"/>
    </row>
    <row r="75" spans="1:6" x14ac:dyDescent="0.2">
      <c r="A75" s="48" t="s">
        <v>50</v>
      </c>
      <c r="B75" s="49" t="s">
        <v>51</v>
      </c>
      <c r="C75" s="79">
        <f t="shared" ref="C75:E77" si="3">C76</f>
        <v>280</v>
      </c>
      <c r="D75" s="79">
        <f t="shared" si="3"/>
        <v>280</v>
      </c>
      <c r="E75" s="79">
        <f t="shared" si="3"/>
        <v>351.02</v>
      </c>
      <c r="F75" s="80">
        <f>(E75*100)/D75</f>
        <v>125.36428571428571</v>
      </c>
    </row>
    <row r="76" spans="1:6" x14ac:dyDescent="0.2">
      <c r="A76" s="50" t="s">
        <v>52</v>
      </c>
      <c r="B76" s="51" t="s">
        <v>53</v>
      </c>
      <c r="C76" s="81">
        <f t="shared" si="3"/>
        <v>280</v>
      </c>
      <c r="D76" s="81">
        <f t="shared" si="3"/>
        <v>280</v>
      </c>
      <c r="E76" s="81">
        <f t="shared" si="3"/>
        <v>351.02</v>
      </c>
      <c r="F76" s="80">
        <f>(E76*100)/D76</f>
        <v>125.36428571428571</v>
      </c>
    </row>
    <row r="77" spans="1:6" x14ac:dyDescent="0.2">
      <c r="A77" s="52" t="s">
        <v>54</v>
      </c>
      <c r="B77" s="53" t="s">
        <v>55</v>
      </c>
      <c r="C77" s="82">
        <f t="shared" si="3"/>
        <v>280</v>
      </c>
      <c r="D77" s="82">
        <f t="shared" si="3"/>
        <v>280</v>
      </c>
      <c r="E77" s="82">
        <f t="shared" si="3"/>
        <v>351.02</v>
      </c>
      <c r="F77" s="82">
        <f>(E77*100)/D77</f>
        <v>125.36428571428571</v>
      </c>
    </row>
    <row r="78" spans="1:6" x14ac:dyDescent="0.2">
      <c r="A78" s="54" t="s">
        <v>56</v>
      </c>
      <c r="B78" s="55" t="s">
        <v>57</v>
      </c>
      <c r="C78" s="83">
        <v>280</v>
      </c>
      <c r="D78" s="83">
        <v>280</v>
      </c>
      <c r="E78" s="83">
        <v>351.02</v>
      </c>
      <c r="F78" s="83"/>
    </row>
    <row r="79" spans="1:6" s="56" customFormat="1" x14ac:dyDescent="0.2"/>
    <row r="80" spans="1:6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="56" customFormat="1" x14ac:dyDescent="0.2"/>
    <row r="1202" s="56" customFormat="1" x14ac:dyDescent="0.2"/>
    <row r="1203" s="56" customFormat="1" x14ac:dyDescent="0.2"/>
    <row r="1204" s="56" customFormat="1" x14ac:dyDescent="0.2"/>
    <row r="1205" s="56" customFormat="1" x14ac:dyDescent="0.2"/>
    <row r="1206" s="56" customFormat="1" x14ac:dyDescent="0.2"/>
    <row r="1207" s="56" customFormat="1" x14ac:dyDescent="0.2"/>
    <row r="1208" s="56" customFormat="1" x14ac:dyDescent="0.2"/>
    <row r="1209" s="56" customFormat="1" x14ac:dyDescent="0.2"/>
    <row r="1210" s="56" customFormat="1" x14ac:dyDescent="0.2"/>
    <row r="1211" s="56" customFormat="1" x14ac:dyDescent="0.2"/>
    <row r="1212" s="56" customFormat="1" x14ac:dyDescent="0.2"/>
    <row r="1213" s="56" customFormat="1" x14ac:dyDescent="0.2"/>
    <row r="1214" s="56" customFormat="1" x14ac:dyDescent="0.2"/>
    <row r="1215" s="56" customFormat="1" x14ac:dyDescent="0.2"/>
    <row r="1216" s="56" customFormat="1" x14ac:dyDescent="0.2"/>
    <row r="1217" spans="1:3" s="56" customFormat="1" x14ac:dyDescent="0.2"/>
    <row r="1218" spans="1:3" s="56" customFormat="1" x14ac:dyDescent="0.2"/>
    <row r="1219" spans="1:3" x14ac:dyDescent="0.2">
      <c r="A1219" s="56"/>
      <c r="B1219" s="56"/>
      <c r="C1219" s="56"/>
    </row>
    <row r="1220" spans="1:3" x14ac:dyDescent="0.2">
      <c r="A1220" s="56"/>
      <c r="B1220" s="56"/>
      <c r="C1220" s="56"/>
    </row>
    <row r="1221" spans="1:3" x14ac:dyDescent="0.2">
      <c r="A1221" s="56"/>
      <c r="B1221" s="56"/>
      <c r="C1221" s="56"/>
    </row>
    <row r="1222" spans="1:3" x14ac:dyDescent="0.2">
      <c r="A1222" s="56"/>
      <c r="B1222" s="56"/>
      <c r="C1222" s="56"/>
    </row>
    <row r="1223" spans="1:3" x14ac:dyDescent="0.2">
      <c r="A1223" s="56"/>
      <c r="B1223" s="56"/>
      <c r="C1223" s="56"/>
    </row>
    <row r="1224" spans="1:3" x14ac:dyDescent="0.2">
      <c r="A1224" s="56"/>
      <c r="B1224" s="56"/>
      <c r="C1224" s="56"/>
    </row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pans="1:3" x14ac:dyDescent="0.2">
      <c r="A1249" s="56"/>
      <c r="B1249" s="56"/>
      <c r="C1249" s="56"/>
    </row>
    <row r="1250" spans="1:3" x14ac:dyDescent="0.2">
      <c r="A1250" s="56"/>
      <c r="B1250" s="56"/>
      <c r="C1250" s="56"/>
    </row>
    <row r="1251" spans="1:3" x14ac:dyDescent="0.2">
      <c r="A1251" s="56"/>
      <c r="B1251" s="56"/>
      <c r="C1251" s="56"/>
    </row>
    <row r="1252" spans="1:3" x14ac:dyDescent="0.2">
      <c r="A1252" s="56"/>
      <c r="B1252" s="56"/>
      <c r="C1252" s="56"/>
    </row>
    <row r="1253" spans="1:3" x14ac:dyDescent="0.2">
      <c r="A1253" s="56"/>
      <c r="B1253" s="56"/>
      <c r="C1253" s="56"/>
    </row>
    <row r="1254" spans="1:3" x14ac:dyDescent="0.2">
      <c r="A1254" s="56"/>
      <c r="B1254" s="56"/>
      <c r="C1254" s="56"/>
    </row>
    <row r="1255" spans="1:3" x14ac:dyDescent="0.2">
      <c r="A1255" s="56"/>
      <c r="B1255" s="56"/>
      <c r="C1255" s="56"/>
    </row>
    <row r="1256" spans="1:3" x14ac:dyDescent="0.2">
      <c r="A1256" s="39"/>
      <c r="B1256" s="39"/>
      <c r="C1256" s="39"/>
    </row>
    <row r="1257" spans="1:3" x14ac:dyDescent="0.2">
      <c r="A1257" s="39"/>
      <c r="B1257" s="39"/>
      <c r="C1257" s="39"/>
    </row>
    <row r="1258" spans="1:3" x14ac:dyDescent="0.2">
      <c r="A1258" s="39"/>
      <c r="B1258" s="39"/>
      <c r="C1258" s="39"/>
    </row>
    <row r="1259" spans="1:3" x14ac:dyDescent="0.2">
      <c r="A1259" s="39"/>
      <c r="B1259" s="39"/>
      <c r="C1259" s="39"/>
    </row>
    <row r="1260" spans="1:3" x14ac:dyDescent="0.2">
      <c r="A1260" s="39"/>
      <c r="B1260" s="39"/>
      <c r="C1260" s="39"/>
    </row>
    <row r="1261" spans="1:3" x14ac:dyDescent="0.2">
      <c r="A1261" s="39"/>
      <c r="B1261" s="39"/>
      <c r="C1261" s="39"/>
    </row>
    <row r="1262" spans="1:3" x14ac:dyDescent="0.2">
      <c r="A1262" s="39"/>
      <c r="B1262" s="39"/>
      <c r="C1262" s="39"/>
    </row>
    <row r="1263" spans="1:3" x14ac:dyDescent="0.2">
      <c r="A1263" s="39"/>
      <c r="B1263" s="39"/>
      <c r="C1263" s="39"/>
    </row>
    <row r="1264" spans="1:3" x14ac:dyDescent="0.2">
      <c r="A1264" s="39"/>
      <c r="B1264" s="39"/>
      <c r="C1264" s="39"/>
    </row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  <row r="7928" s="39" customFormat="1" x14ac:dyDescent="0.2"/>
    <row r="7929" s="39" customFormat="1" x14ac:dyDescent="0.2"/>
    <row r="7930" s="39" customFormat="1" x14ac:dyDescent="0.2"/>
    <row r="7931" s="39" customFormat="1" x14ac:dyDescent="0.2"/>
    <row r="7932" s="39" customFormat="1" x14ac:dyDescent="0.2"/>
    <row r="7933" s="39" customFormat="1" x14ac:dyDescent="0.2"/>
    <row r="7934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'Rashodi prema funkcijskoj k '!Podrucje_ispisa</vt:lpstr>
      <vt:lpstr>'Rashodi prema izvorima finan'!Podrucje_ispisa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Ružica Dragić</cp:lastModifiedBy>
  <cp:lastPrinted>2025-03-25T11:53:34Z</cp:lastPrinted>
  <dcterms:created xsi:type="dcterms:W3CDTF">2022-08-12T12:51:27Z</dcterms:created>
  <dcterms:modified xsi:type="dcterms:W3CDTF">2025-03-25T11:55:35Z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