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ŽDO\"/>
    </mc:Choice>
  </mc:AlternateContent>
  <xr:revisionPtr revIDLastSave="0" documentId="8_{AA20421B-9FAA-4917-8983-DC27C24295EB}" xr6:coauthVersionLast="47" xr6:coauthVersionMax="47" xr10:uidLastSave="{00000000-0000-0000-0000-000000000000}"/>
  <bookViews>
    <workbookView xWindow="-108" yWindow="-108" windowWidth="30936" windowHeight="16896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49" i="15"/>
  <c r="E49" i="15"/>
  <c r="D49" i="15"/>
  <c r="C49" i="15"/>
  <c r="F47" i="15"/>
  <c r="E47" i="15"/>
  <c r="D47" i="15"/>
  <c r="C47" i="15"/>
  <c r="F46" i="15"/>
  <c r="E46" i="15"/>
  <c r="D46" i="15"/>
  <c r="C46" i="15"/>
  <c r="F42" i="15"/>
  <c r="E42" i="15"/>
  <c r="D42" i="15"/>
  <c r="C42" i="15"/>
  <c r="F40" i="15"/>
  <c r="E40" i="15"/>
  <c r="D40" i="15"/>
  <c r="C40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<sst xmlns="http://schemas.openxmlformats.org/spreadsheetml/2006/main" count="352" uniqueCount="168">
  <si>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</si>
  <si>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</si>
  <si>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</si>
  <si>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</si>
  <si>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</si>
  <si>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</si>
  <si>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</si>
  <si>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</si>
  <si>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</si>
  <si>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</si>
  <si>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</si>
  <si>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</si>
  <si>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</si>
  <si>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</si>
  <si>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</si>
  <si>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</si>
  <si>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</si>
  <si>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</si>
  <si>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</si>
  <si>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</si>
  <si>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</si>
  <si>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</si>
  <si>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</si>
  <si>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</si>
  <si>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</si>
  <si>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</si>
  <si>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</si>
  <si>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</si>
  <si>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</si>
  <si>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</si>
  <si>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</si>
  <si>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</si>
  <si>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</si>
  <si>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</si>
  <si>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</si>
  <si>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</si>
  <si>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</si>
  <si>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</si>
  <si>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</si>
  <si>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</si>
  <si>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</si>
  <si>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</si>
  <si>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</si>
  <si>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</si>
  <si>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</si>
  <si>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</si>
  <si>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</si>
  <si>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</si>
  <si>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</si>
  <si>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</si>
  <si>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</si>
  <si>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</si>
  <si>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</si>
  <si>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</si>
  <si>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</si>
  <si>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</si>
  <si>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</si>
  <si>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</si>
  <si>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</si>
  <si>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</si>
  <si>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</si>
  <si>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</si>
  <si>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</si>
  <si>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</si>
  <si>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</si>
  <si>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</si>
  <si>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</si>
  <si>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</si>
  <si>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</si>
  <si>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</si>
  <si>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</si>
  <si>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</si>
  <si>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</si>
  <si>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</si>
  <si>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</si>
  <si>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</si>
  <si>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</si>
  <si>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</si>
  <si>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</si>
  <si>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</si>
  <si>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</si>
  <si>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</si>
  <si>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</si>
  <si>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</si>
  <si>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</si>
  <si>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</si>
  <si>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</si>
  <si>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</si>
  <si>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</si>
  <si>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</si>
  <si>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</si>
  <si>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</si>
  <si>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</si>
  <si>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</si>
  <si>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</si>
  <si>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</si>
  <si>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</si>
  <si>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</si>
  <si>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</si>
  <si>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</si>
  <si>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</si>
  <si>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</si>
  <si>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</si>
  <si>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</si>
  <si>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</si>
  <si>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</si>
  <si>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</si>
  <si>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</si>
  <si>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</si>
  <si>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</si>
  <si>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</si>
  <si>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</si>
  <si>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</si>
  <si>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</si>
  <si>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</si>
  <si>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</si>
  <si>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</si>
  <si>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</si>
  <si>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</si>
  <si>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</si>
  <si>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</si>
  <si>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</si>
  <si>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</si>
  <si>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</si>
  <si>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</si>
  <si>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</si>
  <si>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</si>
  <si>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</si>
  <si>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</si>
  <si>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</si>
  <si>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</si>
  <si>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</si>
  <si>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</si>
  <si>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</si>
  <si>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</si>
  <si>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</si>
  <si>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</si>
  <si>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</si>
  <si>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</si>
  <si>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</si>
  <si>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</si>
  <si>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</si>
  <si>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</si>
  <si>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</si>
  <si>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</si>
  <si>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</si>
  <si>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</si>
  <si>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</si>
  <si>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</si>
  <si>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</si>
  <si>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</si>
  <si>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</si>
  <si>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</si>
  <si>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</si>
  <si>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</si>
  <si>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</si>
  <si>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</si>
  <si>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</si>
  <si>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3611 KARLOVAC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</si>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</sst>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725621.46</v>
      </c>
      <c r="H10" s="87">
        <v>771050</v>
      </c>
      <c r="I10" s="87">
        <v>1020251.46</v>
      </c>
      <c r="J10" s="87">
        <v>1019135.93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725621.46</v>
      </c>
      <c r="H12" s="88">
        <f t="shared" ref="H12:J12" si="0">H10+H11</f>
        <v>771050</v>
      </c>
      <c r="I12" s="88">
        <f t="shared" si="0"/>
        <v>1020251.46</v>
      </c>
      <c r="J12" s="88">
        <f t="shared" si="0"/>
        <v>1019135.93</v>
      </c>
      <c r="K12" s="89">
        <f>J12/G12*100</f>
        <v>140.45008123106001</v>
      </c>
      <c r="L12" s="89">
        <f>J12/I12*100</f>
        <v>99.890661268938587</v>
      </c>
    </row>
    <row r="13" spans="2:13" x14ac:dyDescent="0.3">
      <c r="B13" s="116" t="s">
        <v>9</v>
      </c>
      <c r="C13" s="97"/>
      <c r="D13" s="97"/>
      <c r="E13" s="97"/>
      <c r="F13" s="97"/>
      <c r="G13" s="90">
        <v>721541.38</v>
      </c>
      <c r="H13" s="87">
        <v>766850</v>
      </c>
      <c r="I13" s="87">
        <v>1016044.51</v>
      </c>
      <c r="J13" s="87">
        <v>1014933.84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4080.08</v>
      </c>
      <c r="H14" s="87">
        <v>4200</v>
      </c>
      <c r="I14" s="87">
        <v>4206.95</v>
      </c>
      <c r="J14" s="87">
        <v>4202.09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725621.46</v>
      </c>
      <c r="H15" s="88">
        <f t="shared" ref="H15:J15" si="1">H13+H14</f>
        <v>771050</v>
      </c>
      <c r="I15" s="88">
        <f t="shared" si="1"/>
        <v>1020251.46</v>
      </c>
      <c r="J15" s="88">
        <f t="shared" si="1"/>
        <v>1019135.9299999999</v>
      </c>
      <c r="K15" s="89">
        <f>J15/G15*100</f>
        <v>140.45008123106001</v>
      </c>
      <c r="L15" s="89">
        <f>J15/I15*100</f>
        <v>99.890661268938587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1.1641532182693481E-10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1.1641532182693481E-10</v>
      </c>
      <c r="K27" s="94" t="e">
        <f>J27/G27*100</f>
        <v>#DIV/0!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7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725621.46</v>
      </c>
      <c r="H10" s="66">
        <f>H11</f>
        <v>771050</v>
      </c>
      <c r="I10" s="66">
        <f>I11</f>
        <v>1020251.46</v>
      </c>
      <c r="J10" s="66">
        <f>J11</f>
        <v>1019135.93</v>
      </c>
      <c r="K10" s="70">
        <f t="shared" ref="K10:K18" si="0">(J10*100)/G10</f>
        <v>140.45008123105953</v>
      </c>
      <c r="L10" s="70">
        <f t="shared" ref="L10:L18" si="1">(J10*100)/I10</f>
        <v>99.890661268938544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</f>
        <v>725621.46</v>
      </c>
      <c r="H11" s="66">
        <f>H12+H15</f>
        <v>771050</v>
      </c>
      <c r="I11" s="66">
        <f>I12+I15</f>
        <v>1020251.46</v>
      </c>
      <c r="J11" s="66">
        <f>J12+J15</f>
        <v>1019135.93</v>
      </c>
      <c r="K11" s="66">
        <f t="shared" si="0"/>
        <v>140.45008123105953</v>
      </c>
      <c r="L11" s="66">
        <f t="shared" si="1"/>
        <v>99.890661268938544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90.64</v>
      </c>
      <c r="H12" s="66">
        <f t="shared" si="2"/>
        <v>150</v>
      </c>
      <c r="I12" s="66">
        <f t="shared" si="2"/>
        <v>0</v>
      </c>
      <c r="J12" s="66">
        <f t="shared" si="2"/>
        <v>669.78</v>
      </c>
      <c r="K12" s="66">
        <f t="shared" si="0"/>
        <v>738.94527802294795</v>
      </c>
      <c r="L12" s="66" t="e">
        <f t="shared" si="1"/>
        <v>#DIV/0!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90.64</v>
      </c>
      <c r="H13" s="66">
        <f t="shared" si="2"/>
        <v>150</v>
      </c>
      <c r="I13" s="66">
        <f t="shared" si="2"/>
        <v>0</v>
      </c>
      <c r="J13" s="66">
        <f t="shared" si="2"/>
        <v>669.78</v>
      </c>
      <c r="K13" s="66">
        <f t="shared" si="0"/>
        <v>738.94527802294795</v>
      </c>
      <c r="L13" s="66" t="e">
        <f t="shared" si="1"/>
        <v>#DIV/0!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90.64</v>
      </c>
      <c r="H14" s="67">
        <v>150</v>
      </c>
      <c r="I14" s="67">
        <v>0</v>
      </c>
      <c r="J14" s="67">
        <v>669.78</v>
      </c>
      <c r="K14" s="67">
        <f t="shared" si="0"/>
        <v>738.94527802294795</v>
      </c>
      <c r="L14" s="67" t="e">
        <f t="shared" si="1"/>
        <v>#DIV/0!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>G16</f>
        <v>725530.82</v>
      </c>
      <c r="H15" s="66">
        <f>H16</f>
        <v>770900</v>
      </c>
      <c r="I15" s="66">
        <f>I16</f>
        <v>1020251.46</v>
      </c>
      <c r="J15" s="66">
        <f>J16</f>
        <v>1018466.15</v>
      </c>
      <c r="K15" s="66">
        <f t="shared" si="0"/>
        <v>140.37531169247919</v>
      </c>
      <c r="L15" s="66">
        <f t="shared" si="1"/>
        <v>99.8250127473476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>G17+G18</f>
        <v>725530.82</v>
      </c>
      <c r="H16" s="66">
        <f>H17+H18</f>
        <v>770900</v>
      </c>
      <c r="I16" s="66">
        <f>I17+I18</f>
        <v>1020251.46</v>
      </c>
      <c r="J16" s="66">
        <f>J17+J18</f>
        <v>1018466.15</v>
      </c>
      <c r="K16" s="66">
        <f t="shared" si="0"/>
        <v>140.37531169247919</v>
      </c>
      <c r="L16" s="66">
        <f t="shared" si="1"/>
        <v>99.8250127473476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721450.74</v>
      </c>
      <c r="H17" s="67">
        <v>766700</v>
      </c>
      <c r="I17" s="67">
        <v>1016044.51</v>
      </c>
      <c r="J17" s="67">
        <v>1014264.06</v>
      </c>
      <c r="K17" s="67">
        <f t="shared" si="0"/>
        <v>140.58673777228367</v>
      </c>
      <c r="L17" s="67">
        <f t="shared" si="1"/>
        <v>99.824766535080244</v>
      </c>
    </row>
    <row r="18" spans="2:12" x14ac:dyDescent="0.3">
      <c r="B18" s="67"/>
      <c r="C18" s="67"/>
      <c r="D18" s="67"/>
      <c r="E18" s="67" t="s">
        <v>64</v>
      </c>
      <c r="F18" s="67" t="s">
        <v>65</v>
      </c>
      <c r="G18" s="67">
        <v>4080.08</v>
      </c>
      <c r="H18" s="67">
        <v>4200</v>
      </c>
      <c r="I18" s="67">
        <v>4206.95</v>
      </c>
      <c r="J18" s="67">
        <v>4202.09</v>
      </c>
      <c r="K18" s="67">
        <f t="shared" si="0"/>
        <v>102.9903825415188</v>
      </c>
      <c r="L18" s="67">
        <f t="shared" si="1"/>
        <v>99.884476877547868</v>
      </c>
    </row>
    <row r="19" spans="2:12" x14ac:dyDescent="0.3">
      <c r="F19" s="36"/>
    </row>
    <row r="20" spans="2:12" x14ac:dyDescent="0.3">
      <c r="F20" s="36"/>
    </row>
    <row r="21" spans="2:12" ht="36.75" customHeight="1" x14ac:dyDescent="0.3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3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3">
      <c r="B23" s="66"/>
      <c r="C23" s="67"/>
      <c r="D23" s="68"/>
      <c r="E23" s="69"/>
      <c r="F23" s="9" t="s">
        <v>21</v>
      </c>
      <c r="G23" s="66">
        <f>G24+G63</f>
        <v>725621.46000000008</v>
      </c>
      <c r="H23" s="66">
        <f>H24+H63</f>
        <v>771050</v>
      </c>
      <c r="I23" s="66">
        <f>I24+I63</f>
        <v>1020251.46</v>
      </c>
      <c r="J23" s="66">
        <f>J24+J63</f>
        <v>1019135.9299999998</v>
      </c>
      <c r="K23" s="71">
        <f t="shared" ref="K23:K66" si="3">(J23*100)/G23</f>
        <v>140.4500812310595</v>
      </c>
      <c r="L23" s="71">
        <f t="shared" ref="L23:L66" si="4">(J23*100)/I23</f>
        <v>99.890661268938544</v>
      </c>
    </row>
    <row r="24" spans="2:12" x14ac:dyDescent="0.3">
      <c r="B24" s="66" t="s">
        <v>66</v>
      </c>
      <c r="C24" s="66"/>
      <c r="D24" s="66"/>
      <c r="E24" s="66"/>
      <c r="F24" s="66" t="s">
        <v>67</v>
      </c>
      <c r="G24" s="66">
        <f>G25+G33+G58</f>
        <v>721541.38000000012</v>
      </c>
      <c r="H24" s="66">
        <f>H25+H33+H58</f>
        <v>766850</v>
      </c>
      <c r="I24" s="66">
        <f>I25+I33+I58</f>
        <v>1016044.51</v>
      </c>
      <c r="J24" s="66">
        <f>J25+J33+J58</f>
        <v>1014933.8399999999</v>
      </c>
      <c r="K24" s="66">
        <f t="shared" si="3"/>
        <v>140.6619035487611</v>
      </c>
      <c r="L24" s="66">
        <f t="shared" si="4"/>
        <v>99.890686875518867</v>
      </c>
    </row>
    <row r="25" spans="2:12" x14ac:dyDescent="0.3">
      <c r="B25" s="66"/>
      <c r="C25" s="66" t="s">
        <v>68</v>
      </c>
      <c r="D25" s="66"/>
      <c r="E25" s="66"/>
      <c r="F25" s="66" t="s">
        <v>69</v>
      </c>
      <c r="G25" s="66">
        <f>G26+G29+G31</f>
        <v>572519.9</v>
      </c>
      <c r="H25" s="66">
        <f>H26+H29+H31</f>
        <v>637000</v>
      </c>
      <c r="I25" s="66">
        <f>I26+I29+I31</f>
        <v>851434.51</v>
      </c>
      <c r="J25" s="66">
        <f>J26+J29+J31</f>
        <v>851434.50999999989</v>
      </c>
      <c r="K25" s="66">
        <f t="shared" si="3"/>
        <v>148.71701577534685</v>
      </c>
      <c r="L25" s="66">
        <f t="shared" si="4"/>
        <v>100</v>
      </c>
    </row>
    <row r="26" spans="2:12" x14ac:dyDescent="0.3">
      <c r="B26" s="66"/>
      <c r="C26" s="66"/>
      <c r="D26" s="66" t="s">
        <v>70</v>
      </c>
      <c r="E26" s="66"/>
      <c r="F26" s="66" t="s">
        <v>71</v>
      </c>
      <c r="G26" s="66">
        <f>G27+G28</f>
        <v>480799.81</v>
      </c>
      <c r="H26" s="66">
        <f>H27+H28</f>
        <v>538000</v>
      </c>
      <c r="I26" s="66">
        <f>I27+I28</f>
        <v>715700</v>
      </c>
      <c r="J26" s="66">
        <f>J27+J28</f>
        <v>715435.65999999992</v>
      </c>
      <c r="K26" s="66">
        <f t="shared" si="3"/>
        <v>148.80115281243559</v>
      </c>
      <c r="L26" s="66">
        <f t="shared" si="4"/>
        <v>99.963065530250105</v>
      </c>
    </row>
    <row r="27" spans="2:12" x14ac:dyDescent="0.3">
      <c r="B27" s="67"/>
      <c r="C27" s="67"/>
      <c r="D27" s="67"/>
      <c r="E27" s="67" t="s">
        <v>72</v>
      </c>
      <c r="F27" s="67" t="s">
        <v>73</v>
      </c>
      <c r="G27" s="67">
        <v>479596.88</v>
      </c>
      <c r="H27" s="67">
        <v>534000</v>
      </c>
      <c r="I27" s="67">
        <v>711700</v>
      </c>
      <c r="J27" s="67">
        <v>711586.07</v>
      </c>
      <c r="K27" s="67">
        <f t="shared" si="3"/>
        <v>148.37170542060241</v>
      </c>
      <c r="L27" s="67">
        <f t="shared" si="4"/>
        <v>99.983991850498811</v>
      </c>
    </row>
    <row r="28" spans="2:12" x14ac:dyDescent="0.3">
      <c r="B28" s="67"/>
      <c r="C28" s="67"/>
      <c r="D28" s="67"/>
      <c r="E28" s="67" t="s">
        <v>74</v>
      </c>
      <c r="F28" s="67" t="s">
        <v>75</v>
      </c>
      <c r="G28" s="67">
        <v>1202.93</v>
      </c>
      <c r="H28" s="67">
        <v>4000</v>
      </c>
      <c r="I28" s="67">
        <v>4000</v>
      </c>
      <c r="J28" s="67">
        <v>3849.59</v>
      </c>
      <c r="K28" s="67">
        <f t="shared" si="3"/>
        <v>320.01778989633641</v>
      </c>
      <c r="L28" s="67">
        <f t="shared" si="4"/>
        <v>96.239750000000001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</f>
        <v>12388.12</v>
      </c>
      <c r="H29" s="66">
        <f>H30</f>
        <v>12000</v>
      </c>
      <c r="I29" s="66">
        <f>I30</f>
        <v>17534.509999999998</v>
      </c>
      <c r="J29" s="66">
        <f>J30</f>
        <v>17952</v>
      </c>
      <c r="K29" s="66">
        <f t="shared" si="3"/>
        <v>144.91302957995239</v>
      </c>
      <c r="L29" s="66">
        <f t="shared" si="4"/>
        <v>102.38096188601793</v>
      </c>
    </row>
    <row r="30" spans="2:12" x14ac:dyDescent="0.3">
      <c r="B30" s="67"/>
      <c r="C30" s="67"/>
      <c r="D30" s="67"/>
      <c r="E30" s="67" t="s">
        <v>78</v>
      </c>
      <c r="F30" s="67" t="s">
        <v>77</v>
      </c>
      <c r="G30" s="67">
        <v>12388.12</v>
      </c>
      <c r="H30" s="67">
        <v>12000</v>
      </c>
      <c r="I30" s="67">
        <v>17534.509999999998</v>
      </c>
      <c r="J30" s="67">
        <v>17952</v>
      </c>
      <c r="K30" s="67">
        <f t="shared" si="3"/>
        <v>144.91302957995239</v>
      </c>
      <c r="L30" s="67">
        <f t="shared" si="4"/>
        <v>102.38096188601793</v>
      </c>
    </row>
    <row r="31" spans="2:12" x14ac:dyDescent="0.3">
      <c r="B31" s="66"/>
      <c r="C31" s="66"/>
      <c r="D31" s="66" t="s">
        <v>79</v>
      </c>
      <c r="E31" s="66"/>
      <c r="F31" s="66" t="s">
        <v>80</v>
      </c>
      <c r="G31" s="66">
        <f>G32</f>
        <v>79331.97</v>
      </c>
      <c r="H31" s="66">
        <f>H32</f>
        <v>87000</v>
      </c>
      <c r="I31" s="66">
        <f>I32</f>
        <v>118200</v>
      </c>
      <c r="J31" s="66">
        <f>J32</f>
        <v>118046.85</v>
      </c>
      <c r="K31" s="66">
        <f t="shared" si="3"/>
        <v>148.80110754844483</v>
      </c>
      <c r="L31" s="66">
        <f t="shared" si="4"/>
        <v>99.870431472081222</v>
      </c>
    </row>
    <row r="32" spans="2:12" x14ac:dyDescent="0.3">
      <c r="B32" s="67"/>
      <c r="C32" s="67"/>
      <c r="D32" s="67"/>
      <c r="E32" s="67" t="s">
        <v>81</v>
      </c>
      <c r="F32" s="67" t="s">
        <v>82</v>
      </c>
      <c r="G32" s="67">
        <v>79331.97</v>
      </c>
      <c r="H32" s="67">
        <v>87000</v>
      </c>
      <c r="I32" s="67">
        <v>118200</v>
      </c>
      <c r="J32" s="67">
        <v>118046.85</v>
      </c>
      <c r="K32" s="67">
        <f t="shared" si="3"/>
        <v>148.80110754844483</v>
      </c>
      <c r="L32" s="67">
        <f t="shared" si="4"/>
        <v>99.870431472081222</v>
      </c>
    </row>
    <row r="33" spans="2:12" x14ac:dyDescent="0.3">
      <c r="B33" s="66"/>
      <c r="C33" s="66" t="s">
        <v>83</v>
      </c>
      <c r="D33" s="66"/>
      <c r="E33" s="66"/>
      <c r="F33" s="66" t="s">
        <v>84</v>
      </c>
      <c r="G33" s="66">
        <f>G34+G39+G44+G52+G54</f>
        <v>148138.55000000002</v>
      </c>
      <c r="H33" s="66">
        <f>H34+H39+H44+H52+H54</f>
        <v>129150</v>
      </c>
      <c r="I33" s="66">
        <f>I34+I39+I44+I52+I54</f>
        <v>163600</v>
      </c>
      <c r="J33" s="66">
        <f>J34+J39+J44+J52+J54</f>
        <v>162502.98000000001</v>
      </c>
      <c r="K33" s="66">
        <f t="shared" si="3"/>
        <v>109.69661846966909</v>
      </c>
      <c r="L33" s="66">
        <f t="shared" si="4"/>
        <v>99.329449877750605</v>
      </c>
    </row>
    <row r="34" spans="2:12" x14ac:dyDescent="0.3">
      <c r="B34" s="66"/>
      <c r="C34" s="66"/>
      <c r="D34" s="66" t="s">
        <v>85</v>
      </c>
      <c r="E34" s="66"/>
      <c r="F34" s="66" t="s">
        <v>86</v>
      </c>
      <c r="G34" s="66">
        <f>G35+G36+G37+G38</f>
        <v>24769.75</v>
      </c>
      <c r="H34" s="66">
        <f>H35+H36+H37+H38</f>
        <v>30700</v>
      </c>
      <c r="I34" s="66">
        <f>I35+I36+I37+I38</f>
        <v>30700</v>
      </c>
      <c r="J34" s="66">
        <f>J35+J36+J37+J38</f>
        <v>26621.200000000001</v>
      </c>
      <c r="K34" s="66">
        <f t="shared" si="3"/>
        <v>107.47464144773363</v>
      </c>
      <c r="L34" s="66">
        <f t="shared" si="4"/>
        <v>86.714006514657981</v>
      </c>
    </row>
    <row r="35" spans="2:12" x14ac:dyDescent="0.3">
      <c r="B35" s="67"/>
      <c r="C35" s="67"/>
      <c r="D35" s="67"/>
      <c r="E35" s="67" t="s">
        <v>87</v>
      </c>
      <c r="F35" s="67" t="s">
        <v>88</v>
      </c>
      <c r="G35" s="67">
        <v>4380.62</v>
      </c>
      <c r="H35" s="67">
        <v>5000</v>
      </c>
      <c r="I35" s="67">
        <v>5000</v>
      </c>
      <c r="J35" s="67">
        <v>5606.79</v>
      </c>
      <c r="K35" s="67">
        <f t="shared" si="3"/>
        <v>127.99078669229471</v>
      </c>
      <c r="L35" s="67">
        <f t="shared" si="4"/>
        <v>112.1358</v>
      </c>
    </row>
    <row r="36" spans="2:12" x14ac:dyDescent="0.3">
      <c r="B36" s="67"/>
      <c r="C36" s="67"/>
      <c r="D36" s="67"/>
      <c r="E36" s="67" t="s">
        <v>89</v>
      </c>
      <c r="F36" s="67" t="s">
        <v>90</v>
      </c>
      <c r="G36" s="67">
        <v>20089.13</v>
      </c>
      <c r="H36" s="67">
        <v>25000</v>
      </c>
      <c r="I36" s="67">
        <v>25000</v>
      </c>
      <c r="J36" s="67">
        <v>20265.66</v>
      </c>
      <c r="K36" s="67">
        <f t="shared" si="3"/>
        <v>100.87873392227537</v>
      </c>
      <c r="L36" s="67">
        <f t="shared" si="4"/>
        <v>81.062640000000002</v>
      </c>
    </row>
    <row r="37" spans="2:12" x14ac:dyDescent="0.3">
      <c r="B37" s="67"/>
      <c r="C37" s="67"/>
      <c r="D37" s="67"/>
      <c r="E37" s="67" t="s">
        <v>91</v>
      </c>
      <c r="F37" s="67" t="s">
        <v>92</v>
      </c>
      <c r="G37" s="67">
        <v>300</v>
      </c>
      <c r="H37" s="67">
        <v>500</v>
      </c>
      <c r="I37" s="67">
        <v>500</v>
      </c>
      <c r="J37" s="67">
        <v>748.75</v>
      </c>
      <c r="K37" s="67">
        <f t="shared" si="3"/>
        <v>249.58333333333334</v>
      </c>
      <c r="L37" s="67">
        <f t="shared" si="4"/>
        <v>149.75</v>
      </c>
    </row>
    <row r="38" spans="2:12" x14ac:dyDescent="0.3">
      <c r="B38" s="67"/>
      <c r="C38" s="67"/>
      <c r="D38" s="67"/>
      <c r="E38" s="67" t="s">
        <v>93</v>
      </c>
      <c r="F38" s="67" t="s">
        <v>94</v>
      </c>
      <c r="G38" s="67">
        <v>0</v>
      </c>
      <c r="H38" s="67">
        <v>200</v>
      </c>
      <c r="I38" s="67">
        <v>200</v>
      </c>
      <c r="J38" s="67">
        <v>0</v>
      </c>
      <c r="K38" s="67" t="e">
        <f t="shared" si="3"/>
        <v>#DIV/0!</v>
      </c>
      <c r="L38" s="67">
        <f t="shared" si="4"/>
        <v>0</v>
      </c>
    </row>
    <row r="39" spans="2:12" x14ac:dyDescent="0.3">
      <c r="B39" s="66"/>
      <c r="C39" s="66"/>
      <c r="D39" s="66" t="s">
        <v>95</v>
      </c>
      <c r="E39" s="66"/>
      <c r="F39" s="66" t="s">
        <v>96</v>
      </c>
      <c r="G39" s="66">
        <f>G40+G41+G42+G43</f>
        <v>14304.84</v>
      </c>
      <c r="H39" s="66">
        <f>H40+H41+H42+H43</f>
        <v>18850</v>
      </c>
      <c r="I39" s="66">
        <f>I40+I41+I42+I43</f>
        <v>18100</v>
      </c>
      <c r="J39" s="66">
        <f>J40+J41+J42+J43</f>
        <v>15497.710000000001</v>
      </c>
      <c r="K39" s="66">
        <f t="shared" si="3"/>
        <v>108.33892584607727</v>
      </c>
      <c r="L39" s="66">
        <f t="shared" si="4"/>
        <v>85.62270718232044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10118.44</v>
      </c>
      <c r="H40" s="67">
        <v>12150</v>
      </c>
      <c r="I40" s="67">
        <v>12000</v>
      </c>
      <c r="J40" s="67">
        <v>11571.69</v>
      </c>
      <c r="K40" s="67">
        <f t="shared" si="3"/>
        <v>114.36239183115183</v>
      </c>
      <c r="L40" s="67">
        <f t="shared" si="4"/>
        <v>96.430750000000003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2227.04</v>
      </c>
      <c r="H41" s="67">
        <v>4000</v>
      </c>
      <c r="I41" s="67">
        <v>3400</v>
      </c>
      <c r="J41" s="67">
        <v>2565.0500000000002</v>
      </c>
      <c r="K41" s="67">
        <f t="shared" si="3"/>
        <v>115.17754508226166</v>
      </c>
      <c r="L41" s="67">
        <f t="shared" si="4"/>
        <v>75.442647058823525</v>
      </c>
    </row>
    <row r="42" spans="2:12" x14ac:dyDescent="0.3">
      <c r="B42" s="67"/>
      <c r="C42" s="67"/>
      <c r="D42" s="67"/>
      <c r="E42" s="67" t="s">
        <v>101</v>
      </c>
      <c r="F42" s="67" t="s">
        <v>102</v>
      </c>
      <c r="G42" s="67">
        <v>1959.36</v>
      </c>
      <c r="H42" s="67">
        <v>2500</v>
      </c>
      <c r="I42" s="67">
        <v>2500</v>
      </c>
      <c r="J42" s="67">
        <v>1163.1400000000001</v>
      </c>
      <c r="K42" s="67">
        <f t="shared" si="3"/>
        <v>59.363261473134088</v>
      </c>
      <c r="L42" s="67">
        <f t="shared" si="4"/>
        <v>46.525599999999997</v>
      </c>
    </row>
    <row r="43" spans="2:12" x14ac:dyDescent="0.3">
      <c r="B43" s="67"/>
      <c r="C43" s="67"/>
      <c r="D43" s="67"/>
      <c r="E43" s="67" t="s">
        <v>103</v>
      </c>
      <c r="F43" s="67" t="s">
        <v>104</v>
      </c>
      <c r="G43" s="67">
        <v>0</v>
      </c>
      <c r="H43" s="67">
        <v>200</v>
      </c>
      <c r="I43" s="67">
        <v>200</v>
      </c>
      <c r="J43" s="67">
        <v>197.83</v>
      </c>
      <c r="K43" s="67" t="e">
        <f t="shared" si="3"/>
        <v>#DIV/0!</v>
      </c>
      <c r="L43" s="67">
        <f t="shared" si="4"/>
        <v>98.915000000000006</v>
      </c>
    </row>
    <row r="44" spans="2:12" x14ac:dyDescent="0.3">
      <c r="B44" s="66"/>
      <c r="C44" s="66"/>
      <c r="D44" s="66" t="s">
        <v>105</v>
      </c>
      <c r="E44" s="66"/>
      <c r="F44" s="66" t="s">
        <v>106</v>
      </c>
      <c r="G44" s="66">
        <f>G45+G46+G47+G48+G49+G50+G51</f>
        <v>107186.17</v>
      </c>
      <c r="H44" s="66">
        <f>H45+H46+H47+H48+H49+H50+H51</f>
        <v>77050</v>
      </c>
      <c r="I44" s="66">
        <f>I45+I46+I47+I48+I49+I50+I51</f>
        <v>112050</v>
      </c>
      <c r="J44" s="66">
        <f>J45+J46+J47+J48+J49+J50+J51</f>
        <v>117359.34</v>
      </c>
      <c r="K44" s="66">
        <f t="shared" si="3"/>
        <v>109.49112184902212</v>
      </c>
      <c r="L44" s="66">
        <f t="shared" si="4"/>
        <v>104.73836680053547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3763.54</v>
      </c>
      <c r="H45" s="67">
        <v>5500</v>
      </c>
      <c r="I45" s="67">
        <v>5500</v>
      </c>
      <c r="J45" s="67">
        <v>5230.45</v>
      </c>
      <c r="K45" s="67">
        <f t="shared" si="3"/>
        <v>138.97686752366124</v>
      </c>
      <c r="L45" s="67">
        <f t="shared" si="4"/>
        <v>95.099090909090904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1304.1400000000001</v>
      </c>
      <c r="H46" s="67">
        <v>2000</v>
      </c>
      <c r="I46" s="67">
        <v>2000</v>
      </c>
      <c r="J46" s="67">
        <v>941.68</v>
      </c>
      <c r="K46" s="67">
        <f t="shared" si="3"/>
        <v>72.206971644148624</v>
      </c>
      <c r="L46" s="67">
        <f t="shared" si="4"/>
        <v>47.084000000000003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2303.96</v>
      </c>
      <c r="H47" s="67">
        <v>400</v>
      </c>
      <c r="I47" s="67">
        <v>400</v>
      </c>
      <c r="J47" s="67">
        <v>425.04</v>
      </c>
      <c r="K47" s="67">
        <f t="shared" si="3"/>
        <v>18.448236948558133</v>
      </c>
      <c r="L47" s="67">
        <f t="shared" si="4"/>
        <v>106.26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1071.45</v>
      </c>
      <c r="H48" s="67">
        <v>1100</v>
      </c>
      <c r="I48" s="67">
        <v>1100</v>
      </c>
      <c r="J48" s="67">
        <v>942.5</v>
      </c>
      <c r="K48" s="67">
        <f t="shared" si="3"/>
        <v>87.964907368519292</v>
      </c>
      <c r="L48" s="67">
        <f t="shared" si="4"/>
        <v>85.681818181818187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1251</v>
      </c>
      <c r="H49" s="67">
        <v>200</v>
      </c>
      <c r="I49" s="67">
        <v>200</v>
      </c>
      <c r="J49" s="67">
        <v>56</v>
      </c>
      <c r="K49" s="67">
        <f t="shared" si="3"/>
        <v>4.4764188649080738</v>
      </c>
      <c r="L49" s="67">
        <f t="shared" si="4"/>
        <v>28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83340.2</v>
      </c>
      <c r="H50" s="67">
        <v>55850</v>
      </c>
      <c r="I50" s="67">
        <v>90850</v>
      </c>
      <c r="J50" s="67">
        <v>90750.35</v>
      </c>
      <c r="K50" s="67">
        <f t="shared" si="3"/>
        <v>108.89144734473879</v>
      </c>
      <c r="L50" s="67">
        <f t="shared" si="4"/>
        <v>99.890313703907538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14151.88</v>
      </c>
      <c r="H51" s="67">
        <v>12000</v>
      </c>
      <c r="I51" s="67">
        <v>12000</v>
      </c>
      <c r="J51" s="67">
        <v>19013.32</v>
      </c>
      <c r="K51" s="67">
        <f t="shared" si="3"/>
        <v>134.35190236208899</v>
      </c>
      <c r="L51" s="67">
        <f t="shared" si="4"/>
        <v>158.44433333333333</v>
      </c>
    </row>
    <row r="52" spans="2:12" x14ac:dyDescent="0.3">
      <c r="B52" s="66"/>
      <c r="C52" s="66"/>
      <c r="D52" s="66" t="s">
        <v>121</v>
      </c>
      <c r="E52" s="66"/>
      <c r="F52" s="66" t="s">
        <v>122</v>
      </c>
      <c r="G52" s="66">
        <f>G53</f>
        <v>280.04000000000002</v>
      </c>
      <c r="H52" s="66">
        <f>H53</f>
        <v>250</v>
      </c>
      <c r="I52" s="66">
        <f>I53</f>
        <v>250</v>
      </c>
      <c r="J52" s="66">
        <f>J53</f>
        <v>306.94</v>
      </c>
      <c r="K52" s="66">
        <f t="shared" si="3"/>
        <v>109.60577060419939</v>
      </c>
      <c r="L52" s="66">
        <f t="shared" si="4"/>
        <v>122.776</v>
      </c>
    </row>
    <row r="53" spans="2:12" x14ac:dyDescent="0.3">
      <c r="B53" s="67"/>
      <c r="C53" s="67"/>
      <c r="D53" s="67"/>
      <c r="E53" s="67" t="s">
        <v>123</v>
      </c>
      <c r="F53" s="67" t="s">
        <v>124</v>
      </c>
      <c r="G53" s="67">
        <v>280.04000000000002</v>
      </c>
      <c r="H53" s="67">
        <v>250</v>
      </c>
      <c r="I53" s="67">
        <v>250</v>
      </c>
      <c r="J53" s="67">
        <v>306.94</v>
      </c>
      <c r="K53" s="67">
        <f t="shared" si="3"/>
        <v>109.60577060419939</v>
      </c>
      <c r="L53" s="67">
        <f t="shared" si="4"/>
        <v>122.776</v>
      </c>
    </row>
    <row r="54" spans="2:12" x14ac:dyDescent="0.3">
      <c r="B54" s="66"/>
      <c r="C54" s="66"/>
      <c r="D54" s="66" t="s">
        <v>125</v>
      </c>
      <c r="E54" s="66"/>
      <c r="F54" s="66" t="s">
        <v>126</v>
      </c>
      <c r="G54" s="66">
        <f>G55+G56+G57</f>
        <v>1597.7500000000002</v>
      </c>
      <c r="H54" s="66">
        <f>H55+H56+H57</f>
        <v>2300</v>
      </c>
      <c r="I54" s="66">
        <f>I55+I56+I57</f>
        <v>2500</v>
      </c>
      <c r="J54" s="66">
        <f>J55+J56+J57</f>
        <v>2717.79</v>
      </c>
      <c r="K54" s="66">
        <f t="shared" si="3"/>
        <v>170.10107964324828</v>
      </c>
      <c r="L54" s="66">
        <f t="shared" si="4"/>
        <v>108.7116</v>
      </c>
    </row>
    <row r="55" spans="2:12" x14ac:dyDescent="0.3">
      <c r="B55" s="67"/>
      <c r="C55" s="67"/>
      <c r="D55" s="67"/>
      <c r="E55" s="67" t="s">
        <v>127</v>
      </c>
      <c r="F55" s="67" t="s">
        <v>128</v>
      </c>
      <c r="G55" s="67">
        <v>524.07000000000005</v>
      </c>
      <c r="H55" s="67">
        <v>600</v>
      </c>
      <c r="I55" s="67">
        <v>800</v>
      </c>
      <c r="J55" s="67">
        <v>743.29</v>
      </c>
      <c r="K55" s="67">
        <f t="shared" si="3"/>
        <v>141.83028984677617</v>
      </c>
      <c r="L55" s="67">
        <f t="shared" si="4"/>
        <v>92.911249999999995</v>
      </c>
    </row>
    <row r="56" spans="2:12" x14ac:dyDescent="0.3">
      <c r="B56" s="67"/>
      <c r="C56" s="67"/>
      <c r="D56" s="67"/>
      <c r="E56" s="67" t="s">
        <v>129</v>
      </c>
      <c r="F56" s="67" t="s">
        <v>130</v>
      </c>
      <c r="G56" s="67">
        <v>664</v>
      </c>
      <c r="H56" s="67">
        <v>1000</v>
      </c>
      <c r="I56" s="67">
        <v>1000</v>
      </c>
      <c r="J56" s="67">
        <v>1000</v>
      </c>
      <c r="K56" s="67">
        <f t="shared" si="3"/>
        <v>150.60240963855421</v>
      </c>
      <c r="L56" s="67">
        <f t="shared" si="4"/>
        <v>100</v>
      </c>
    </row>
    <row r="57" spans="2:12" x14ac:dyDescent="0.3">
      <c r="B57" s="67"/>
      <c r="C57" s="67"/>
      <c r="D57" s="67"/>
      <c r="E57" s="67" t="s">
        <v>131</v>
      </c>
      <c r="F57" s="67" t="s">
        <v>126</v>
      </c>
      <c r="G57" s="67">
        <v>409.68</v>
      </c>
      <c r="H57" s="67">
        <v>700</v>
      </c>
      <c r="I57" s="67">
        <v>700</v>
      </c>
      <c r="J57" s="67">
        <v>974.5</v>
      </c>
      <c r="K57" s="67">
        <f t="shared" si="3"/>
        <v>237.86858035539933</v>
      </c>
      <c r="L57" s="67">
        <f t="shared" si="4"/>
        <v>139.21428571428572</v>
      </c>
    </row>
    <row r="58" spans="2:12" x14ac:dyDescent="0.3">
      <c r="B58" s="66"/>
      <c r="C58" s="66" t="s">
        <v>132</v>
      </c>
      <c r="D58" s="66"/>
      <c r="E58" s="66"/>
      <c r="F58" s="66" t="s">
        <v>133</v>
      </c>
      <c r="G58" s="66">
        <f>G59+G61</f>
        <v>882.93000000000006</v>
      </c>
      <c r="H58" s="66">
        <f>H59+H61</f>
        <v>700</v>
      </c>
      <c r="I58" s="66">
        <f>I59+I61</f>
        <v>1010</v>
      </c>
      <c r="J58" s="66">
        <f>J59+J61</f>
        <v>996.34999999999991</v>
      </c>
      <c r="K58" s="66">
        <f t="shared" si="3"/>
        <v>112.84586547064886</v>
      </c>
      <c r="L58" s="66">
        <f t="shared" si="4"/>
        <v>98.648514851485146</v>
      </c>
    </row>
    <row r="59" spans="2:12" x14ac:dyDescent="0.3">
      <c r="B59" s="66"/>
      <c r="C59" s="66"/>
      <c r="D59" s="66" t="s">
        <v>134</v>
      </c>
      <c r="E59" s="66"/>
      <c r="F59" s="66" t="s">
        <v>135</v>
      </c>
      <c r="G59" s="66">
        <f>G60</f>
        <v>527.20000000000005</v>
      </c>
      <c r="H59" s="66">
        <f>H60</f>
        <v>500</v>
      </c>
      <c r="I59" s="66">
        <f>I60</f>
        <v>410</v>
      </c>
      <c r="J59" s="66">
        <f>J60</f>
        <v>405.19</v>
      </c>
      <c r="K59" s="66">
        <f t="shared" si="3"/>
        <v>76.856980273141119</v>
      </c>
      <c r="L59" s="66">
        <f t="shared" si="4"/>
        <v>98.826829268292684</v>
      </c>
    </row>
    <row r="60" spans="2:12" x14ac:dyDescent="0.3">
      <c r="B60" s="67"/>
      <c r="C60" s="67"/>
      <c r="D60" s="67"/>
      <c r="E60" s="67" t="s">
        <v>136</v>
      </c>
      <c r="F60" s="67" t="s">
        <v>137</v>
      </c>
      <c r="G60" s="67">
        <v>527.20000000000005</v>
      </c>
      <c r="H60" s="67">
        <v>500</v>
      </c>
      <c r="I60" s="67">
        <v>410</v>
      </c>
      <c r="J60" s="67">
        <v>405.19</v>
      </c>
      <c r="K60" s="67">
        <f t="shared" si="3"/>
        <v>76.856980273141119</v>
      </c>
      <c r="L60" s="67">
        <f t="shared" si="4"/>
        <v>98.826829268292684</v>
      </c>
    </row>
    <row r="61" spans="2:12" x14ac:dyDescent="0.3">
      <c r="B61" s="66"/>
      <c r="C61" s="66"/>
      <c r="D61" s="66" t="s">
        <v>138</v>
      </c>
      <c r="E61" s="66"/>
      <c r="F61" s="66" t="s">
        <v>139</v>
      </c>
      <c r="G61" s="66">
        <f>G62</f>
        <v>355.73</v>
      </c>
      <c r="H61" s="66">
        <f>H62</f>
        <v>200</v>
      </c>
      <c r="I61" s="66">
        <f>I62</f>
        <v>600</v>
      </c>
      <c r="J61" s="66">
        <f>J62</f>
        <v>591.16</v>
      </c>
      <c r="K61" s="66">
        <f t="shared" si="3"/>
        <v>166.18221684985804</v>
      </c>
      <c r="L61" s="66">
        <f t="shared" si="4"/>
        <v>98.526666666666671</v>
      </c>
    </row>
    <row r="62" spans="2:12" x14ac:dyDescent="0.3">
      <c r="B62" s="67"/>
      <c r="C62" s="67"/>
      <c r="D62" s="67"/>
      <c r="E62" s="67" t="s">
        <v>140</v>
      </c>
      <c r="F62" s="67" t="s">
        <v>141</v>
      </c>
      <c r="G62" s="67">
        <v>355.73</v>
      </c>
      <c r="H62" s="67">
        <v>200</v>
      </c>
      <c r="I62" s="67">
        <v>600</v>
      </c>
      <c r="J62" s="67">
        <v>591.16</v>
      </c>
      <c r="K62" s="67">
        <f t="shared" si="3"/>
        <v>166.18221684985804</v>
      </c>
      <c r="L62" s="67">
        <f t="shared" si="4"/>
        <v>98.526666666666671</v>
      </c>
    </row>
    <row r="63" spans="2:12" x14ac:dyDescent="0.3">
      <c r="B63" s="66" t="s">
        <v>142</v>
      </c>
      <c r="C63" s="66"/>
      <c r="D63" s="66"/>
      <c r="E63" s="66"/>
      <c r="F63" s="66" t="s">
        <v>143</v>
      </c>
      <c r="G63" s="66">
        <f t="shared" ref="G63:J65" si="5">G64</f>
        <v>4080.08</v>
      </c>
      <c r="H63" s="66">
        <f t="shared" si="5"/>
        <v>4200</v>
      </c>
      <c r="I63" s="66">
        <f t="shared" si="5"/>
        <v>4206.95</v>
      </c>
      <c r="J63" s="66">
        <f t="shared" si="5"/>
        <v>4202.09</v>
      </c>
      <c r="K63" s="66">
        <f t="shared" si="3"/>
        <v>102.9903825415188</v>
      </c>
      <c r="L63" s="66">
        <f t="shared" si="4"/>
        <v>99.884476877547868</v>
      </c>
    </row>
    <row r="64" spans="2:12" x14ac:dyDescent="0.3">
      <c r="B64" s="66"/>
      <c r="C64" s="66" t="s">
        <v>144</v>
      </c>
      <c r="D64" s="66"/>
      <c r="E64" s="66"/>
      <c r="F64" s="66" t="s">
        <v>145</v>
      </c>
      <c r="G64" s="66">
        <f t="shared" si="5"/>
        <v>4080.08</v>
      </c>
      <c r="H64" s="66">
        <f t="shared" si="5"/>
        <v>4200</v>
      </c>
      <c r="I64" s="66">
        <f t="shared" si="5"/>
        <v>4206.95</v>
      </c>
      <c r="J64" s="66">
        <f t="shared" si="5"/>
        <v>4202.09</v>
      </c>
      <c r="K64" s="66">
        <f t="shared" si="3"/>
        <v>102.9903825415188</v>
      </c>
      <c r="L64" s="66">
        <f t="shared" si="4"/>
        <v>99.884476877547868</v>
      </c>
    </row>
    <row r="65" spans="2:12" x14ac:dyDescent="0.3">
      <c r="B65" s="66"/>
      <c r="C65" s="66"/>
      <c r="D65" s="66" t="s">
        <v>146</v>
      </c>
      <c r="E65" s="66"/>
      <c r="F65" s="66" t="s">
        <v>147</v>
      </c>
      <c r="G65" s="66">
        <f t="shared" si="5"/>
        <v>4080.08</v>
      </c>
      <c r="H65" s="66">
        <f t="shared" si="5"/>
        <v>4200</v>
      </c>
      <c r="I65" s="66">
        <f t="shared" si="5"/>
        <v>4206.95</v>
      </c>
      <c r="J65" s="66">
        <f t="shared" si="5"/>
        <v>4202.09</v>
      </c>
      <c r="K65" s="66">
        <f t="shared" si="3"/>
        <v>102.9903825415188</v>
      </c>
      <c r="L65" s="66">
        <f t="shared" si="4"/>
        <v>99.884476877547868</v>
      </c>
    </row>
    <row r="66" spans="2:12" x14ac:dyDescent="0.3">
      <c r="B66" s="67"/>
      <c r="C66" s="67"/>
      <c r="D66" s="67"/>
      <c r="E66" s="67" t="s">
        <v>148</v>
      </c>
      <c r="F66" s="67" t="s">
        <v>149</v>
      </c>
      <c r="G66" s="67">
        <v>4080.08</v>
      </c>
      <c r="H66" s="67">
        <v>4200</v>
      </c>
      <c r="I66" s="67">
        <v>4206.95</v>
      </c>
      <c r="J66" s="67">
        <v>4202.09</v>
      </c>
      <c r="K66" s="67">
        <f t="shared" si="3"/>
        <v>102.9903825415188</v>
      </c>
      <c r="L66" s="67">
        <f t="shared" si="4"/>
        <v>99.884476877547868</v>
      </c>
    </row>
    <row r="67" spans="2:12" x14ac:dyDescent="0.3">
      <c r="B67" s="66"/>
      <c r="C67" s="67"/>
      <c r="D67" s="68"/>
      <c r="E67" s="69"/>
      <c r="F67" s="9"/>
      <c r="G67" s="66"/>
      <c r="H67" s="66"/>
      <c r="I67" s="66"/>
      <c r="J67" s="66"/>
      <c r="K67" s="71"/>
      <c r="L67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</f>
        <v>725621.46</v>
      </c>
      <c r="D6" s="72">
        <f>D7+D9</f>
        <v>771050</v>
      </c>
      <c r="E6" s="72">
        <f>E7+E9</f>
        <v>1020251.46</v>
      </c>
      <c r="F6" s="72">
        <f>F7+F9</f>
        <v>1019135.93</v>
      </c>
      <c r="G6" s="73">
        <f t="shared" ref="G6:G15" si="0">(F6*100)/C6</f>
        <v>140.45008123105953</v>
      </c>
      <c r="H6" s="73">
        <f t="shared" ref="H6:H15" si="1">(F6*100)/E6</f>
        <v>99.890661268938544</v>
      </c>
    </row>
    <row r="7" spans="1:8" x14ac:dyDescent="0.3">
      <c r="A7"/>
      <c r="B7" s="9" t="s">
        <v>150</v>
      </c>
      <c r="C7" s="72">
        <f>C8</f>
        <v>725530.82</v>
      </c>
      <c r="D7" s="72">
        <f>D8</f>
        <v>770900</v>
      </c>
      <c r="E7" s="72">
        <f>E8</f>
        <v>1020251.46</v>
      </c>
      <c r="F7" s="72">
        <f>F8</f>
        <v>1018466.15</v>
      </c>
      <c r="G7" s="73">
        <f t="shared" si="0"/>
        <v>140.37531169247919</v>
      </c>
      <c r="H7" s="73">
        <f t="shared" si="1"/>
        <v>99.8250127473476</v>
      </c>
    </row>
    <row r="8" spans="1:8" x14ac:dyDescent="0.3">
      <c r="A8"/>
      <c r="B8" s="17" t="s">
        <v>151</v>
      </c>
      <c r="C8" s="74">
        <v>725530.82</v>
      </c>
      <c r="D8" s="74">
        <v>770900</v>
      </c>
      <c r="E8" s="74">
        <v>1020251.46</v>
      </c>
      <c r="F8" s="75">
        <v>1018466.15</v>
      </c>
      <c r="G8" s="71">
        <f t="shared" si="0"/>
        <v>140.37531169247919</v>
      </c>
      <c r="H8" s="71">
        <f t="shared" si="1"/>
        <v>99.8250127473476</v>
      </c>
    </row>
    <row r="9" spans="1:8" x14ac:dyDescent="0.3">
      <c r="A9"/>
      <c r="B9" s="9" t="s">
        <v>152</v>
      </c>
      <c r="C9" s="72">
        <f>C10</f>
        <v>90.64</v>
      </c>
      <c r="D9" s="72">
        <f>D10</f>
        <v>150</v>
      </c>
      <c r="E9" s="72">
        <f>E10</f>
        <v>0</v>
      </c>
      <c r="F9" s="72">
        <f>F10</f>
        <v>669.78</v>
      </c>
      <c r="G9" s="73">
        <f t="shared" si="0"/>
        <v>738.94527802294795</v>
      </c>
      <c r="H9" s="73" t="e">
        <f t="shared" si="1"/>
        <v>#DIV/0!</v>
      </c>
    </row>
    <row r="10" spans="1:8" x14ac:dyDescent="0.3">
      <c r="A10"/>
      <c r="B10" s="17" t="s">
        <v>153</v>
      </c>
      <c r="C10" s="74">
        <v>90.64</v>
      </c>
      <c r="D10" s="74">
        <v>150</v>
      </c>
      <c r="E10" s="74">
        <v>0</v>
      </c>
      <c r="F10" s="75">
        <v>669.78</v>
      </c>
      <c r="G10" s="71">
        <f t="shared" si="0"/>
        <v>738.94527802294795</v>
      </c>
      <c r="H10" s="71" t="e">
        <f t="shared" si="1"/>
        <v>#DIV/0!</v>
      </c>
    </row>
    <row r="11" spans="1:8" x14ac:dyDescent="0.3">
      <c r="B11" s="9" t="s">
        <v>32</v>
      </c>
      <c r="C11" s="76">
        <f>C12+C14</f>
        <v>725621.46</v>
      </c>
      <c r="D11" s="76">
        <f>D12+D14</f>
        <v>771050</v>
      </c>
      <c r="E11" s="76">
        <f>E12+E14</f>
        <v>1020251.46</v>
      </c>
      <c r="F11" s="76">
        <f>F12+F14</f>
        <v>1019135.93</v>
      </c>
      <c r="G11" s="73">
        <f t="shared" si="0"/>
        <v>140.45008123105953</v>
      </c>
      <c r="H11" s="73">
        <f t="shared" si="1"/>
        <v>99.890661268938544</v>
      </c>
    </row>
    <row r="12" spans="1:8" x14ac:dyDescent="0.3">
      <c r="A12"/>
      <c r="B12" s="9" t="s">
        <v>150</v>
      </c>
      <c r="C12" s="76">
        <f>C13</f>
        <v>725530.82</v>
      </c>
      <c r="D12" s="76">
        <f>D13</f>
        <v>770900</v>
      </c>
      <c r="E12" s="76">
        <f>E13</f>
        <v>1020251.46</v>
      </c>
      <c r="F12" s="76">
        <f>F13</f>
        <v>1018466.15</v>
      </c>
      <c r="G12" s="73">
        <f t="shared" si="0"/>
        <v>140.37531169247919</v>
      </c>
      <c r="H12" s="73">
        <f t="shared" si="1"/>
        <v>99.8250127473476</v>
      </c>
    </row>
    <row r="13" spans="1:8" x14ac:dyDescent="0.3">
      <c r="A13"/>
      <c r="B13" s="17" t="s">
        <v>151</v>
      </c>
      <c r="C13" s="74">
        <v>725530.82</v>
      </c>
      <c r="D13" s="74">
        <v>770900</v>
      </c>
      <c r="E13" s="77">
        <v>1020251.46</v>
      </c>
      <c r="F13" s="75">
        <v>1018466.15</v>
      </c>
      <c r="G13" s="71">
        <f t="shared" si="0"/>
        <v>140.37531169247919</v>
      </c>
      <c r="H13" s="71">
        <f t="shared" si="1"/>
        <v>99.8250127473476</v>
      </c>
    </row>
    <row r="14" spans="1:8" x14ac:dyDescent="0.3">
      <c r="A14"/>
      <c r="B14" s="9" t="s">
        <v>152</v>
      </c>
      <c r="C14" s="76">
        <f>C15</f>
        <v>90.64</v>
      </c>
      <c r="D14" s="76">
        <f>D15</f>
        <v>150</v>
      </c>
      <c r="E14" s="76">
        <f>E15</f>
        <v>0</v>
      </c>
      <c r="F14" s="76">
        <f>F15</f>
        <v>669.78</v>
      </c>
      <c r="G14" s="73">
        <f t="shared" si="0"/>
        <v>738.94527802294795</v>
      </c>
      <c r="H14" s="73" t="e">
        <f t="shared" si="1"/>
        <v>#DIV/0!</v>
      </c>
    </row>
    <row r="15" spans="1:8" x14ac:dyDescent="0.3">
      <c r="A15"/>
      <c r="B15" s="17" t="s">
        <v>153</v>
      </c>
      <c r="C15" s="74">
        <v>90.64</v>
      </c>
      <c r="D15" s="74">
        <v>150</v>
      </c>
      <c r="E15" s="77">
        <v>0</v>
      </c>
      <c r="F15" s="75">
        <v>669.78</v>
      </c>
      <c r="G15" s="71">
        <f t="shared" si="0"/>
        <v>738.94527802294795</v>
      </c>
      <c r="H15" s="71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725621.46</v>
      </c>
      <c r="D6" s="76">
        <f t="shared" si="0"/>
        <v>771050</v>
      </c>
      <c r="E6" s="76">
        <f t="shared" si="0"/>
        <v>1020251.46</v>
      </c>
      <c r="F6" s="76">
        <f t="shared" si="0"/>
        <v>1019135.93</v>
      </c>
      <c r="G6" s="71">
        <f>(F6*100)/C6</f>
        <v>140.45008123105953</v>
      </c>
      <c r="H6" s="71">
        <f>(F6*100)/E6</f>
        <v>99.890661268938544</v>
      </c>
    </row>
    <row r="7" spans="2:8" x14ac:dyDescent="0.3">
      <c r="B7" s="9" t="s">
        <v>154</v>
      </c>
      <c r="C7" s="76">
        <f t="shared" si="0"/>
        <v>725621.46</v>
      </c>
      <c r="D7" s="76">
        <f t="shared" si="0"/>
        <v>771050</v>
      </c>
      <c r="E7" s="76">
        <f t="shared" si="0"/>
        <v>1020251.46</v>
      </c>
      <c r="F7" s="76">
        <f t="shared" si="0"/>
        <v>1019135.93</v>
      </c>
      <c r="G7" s="71">
        <f>(F7*100)/C7</f>
        <v>140.45008123105953</v>
      </c>
      <c r="H7" s="71">
        <f>(F7*100)/E7</f>
        <v>99.890661268938544</v>
      </c>
    </row>
    <row r="8" spans="2:8" x14ac:dyDescent="0.3">
      <c r="B8" s="12" t="s">
        <v>155</v>
      </c>
      <c r="C8" s="74">
        <v>725621.46</v>
      </c>
      <c r="D8" s="74">
        <v>771050</v>
      </c>
      <c r="E8" s="74">
        <v>1020251.46</v>
      </c>
      <c r="F8" s="75">
        <v>1019135.93</v>
      </c>
      <c r="G8" s="71">
        <f>(F8*100)/C8</f>
        <v>140.45008123105953</v>
      </c>
      <c r="H8" s="71">
        <f>(F8*100)/E8</f>
        <v>99.890661268938544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4"/>
  <sheetViews>
    <sheetView tabSelected="1"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156</v>
      </c>
      <c r="C1" s="40"/>
    </row>
    <row r="2" spans="1:6" ht="15" customHeight="1" x14ac:dyDescent="0.25">
      <c r="A2" s="42" t="s">
        <v>34</v>
      </c>
      <c r="B2" s="43" t="s">
        <v>157</v>
      </c>
      <c r="C2" s="40"/>
    </row>
    <row r="3" spans="1:6" s="40" customFormat="1" ht="43.5" customHeight="1" x14ac:dyDescent="0.25">
      <c r="A3" s="44" t="s">
        <v>35</v>
      </c>
      <c r="B3" s="38" t="s">
        <v>158</v>
      </c>
    </row>
    <row r="4" spans="1:6" s="40" customFormat="1" x14ac:dyDescent="0.25">
      <c r="A4" s="44" t="s">
        <v>36</v>
      </c>
      <c r="B4" s="45" t="s">
        <v>159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160</v>
      </c>
      <c r="B7" s="47"/>
      <c r="C7" s="78">
        <f>C11</f>
        <v>770900</v>
      </c>
      <c r="D7" s="78">
        <f>D11</f>
        <v>1020251.46</v>
      </c>
      <c r="E7" s="78">
        <f>E11</f>
        <v>1018466.1499999999</v>
      </c>
      <c r="F7" s="78">
        <f>(E7*100)/D7</f>
        <v>99.8250127473476</v>
      </c>
    </row>
    <row r="8" spans="1:6" x14ac:dyDescent="0.25">
      <c r="A8" s="48" t="s">
        <v>68</v>
      </c>
      <c r="B8" s="47"/>
      <c r="C8" s="78">
        <f>C60</f>
        <v>150</v>
      </c>
      <c r="D8" s="78">
        <f>D60</f>
        <v>0</v>
      </c>
      <c r="E8" s="78">
        <f>E60</f>
        <v>669.78</v>
      </c>
      <c r="F8" s="78" t="e">
        <f>(E8*100)/D8</f>
        <v>#DIV/0!</v>
      </c>
    </row>
    <row r="9" spans="1:6" s="58" customFormat="1" x14ac:dyDescent="0.25"/>
    <row r="10" spans="1:6" ht="39.6" x14ac:dyDescent="0.25">
      <c r="A10" s="48" t="s">
        <v>161</v>
      </c>
      <c r="B10" s="48" t="s">
        <v>162</v>
      </c>
      <c r="C10" s="48" t="s">
        <v>43</v>
      </c>
      <c r="D10" s="48" t="s">
        <v>163</v>
      </c>
      <c r="E10" s="48" t="s">
        <v>164</v>
      </c>
      <c r="F10" s="48" t="s">
        <v>165</v>
      </c>
    </row>
    <row r="11" spans="1:6" x14ac:dyDescent="0.25">
      <c r="A11" s="49" t="s">
        <v>160</v>
      </c>
      <c r="B11" s="49" t="s">
        <v>166</v>
      </c>
      <c r="C11" s="79">
        <f>C12+C51</f>
        <v>770900</v>
      </c>
      <c r="D11" s="79">
        <f>D12+D51</f>
        <v>1020251.46</v>
      </c>
      <c r="E11" s="79">
        <f>E12+E51</f>
        <v>1018466.1499999999</v>
      </c>
      <c r="F11" s="80">
        <f>(E11*100)/D11</f>
        <v>99.8250127473476</v>
      </c>
    </row>
    <row r="12" spans="1:6" x14ac:dyDescent="0.25">
      <c r="A12" s="50" t="s">
        <v>66</v>
      </c>
      <c r="B12" s="51" t="s">
        <v>67</v>
      </c>
      <c r="C12" s="81">
        <f>C13+C21+C46</f>
        <v>766700</v>
      </c>
      <c r="D12" s="81">
        <f>D13+D21+D46</f>
        <v>1016044.51</v>
      </c>
      <c r="E12" s="81">
        <f>E13+E21+E46</f>
        <v>1014264.0599999999</v>
      </c>
      <c r="F12" s="82">
        <f>(E12*100)/D12</f>
        <v>99.824766535080244</v>
      </c>
    </row>
    <row r="13" spans="1:6" x14ac:dyDescent="0.25">
      <c r="A13" s="52" t="s">
        <v>68</v>
      </c>
      <c r="B13" s="53" t="s">
        <v>69</v>
      </c>
      <c r="C13" s="83">
        <f>C14+C17+C19</f>
        <v>637000</v>
      </c>
      <c r="D13" s="83">
        <f>D14+D17+D19</f>
        <v>851434.51</v>
      </c>
      <c r="E13" s="83">
        <f>E14+E17+E19</f>
        <v>851434.50999999989</v>
      </c>
      <c r="F13" s="82">
        <f>(E13*100)/D13</f>
        <v>100</v>
      </c>
    </row>
    <row r="14" spans="1:6" x14ac:dyDescent="0.25">
      <c r="A14" s="54" t="s">
        <v>70</v>
      </c>
      <c r="B14" s="55" t="s">
        <v>71</v>
      </c>
      <c r="C14" s="84">
        <f>C15+C16</f>
        <v>538000</v>
      </c>
      <c r="D14" s="84">
        <f>D15+D16</f>
        <v>715700</v>
      </c>
      <c r="E14" s="84">
        <f>E15+E16</f>
        <v>715435.65999999992</v>
      </c>
      <c r="F14" s="84">
        <f>(E14*100)/D14</f>
        <v>99.963065530250105</v>
      </c>
    </row>
    <row r="15" spans="1:6" x14ac:dyDescent="0.25">
      <c r="A15" s="56" t="s">
        <v>72</v>
      </c>
      <c r="B15" s="57" t="s">
        <v>73</v>
      </c>
      <c r="C15" s="85">
        <v>534000</v>
      </c>
      <c r="D15" s="85">
        <v>711700</v>
      </c>
      <c r="E15" s="85">
        <v>711586.07</v>
      </c>
      <c r="F15" s="85"/>
    </row>
    <row r="16" spans="1:6" x14ac:dyDescent="0.25">
      <c r="A16" s="56" t="s">
        <v>74</v>
      </c>
      <c r="B16" s="57" t="s">
        <v>75</v>
      </c>
      <c r="C16" s="85">
        <v>4000</v>
      </c>
      <c r="D16" s="85">
        <v>4000</v>
      </c>
      <c r="E16" s="85">
        <v>3849.59</v>
      </c>
      <c r="F16" s="85"/>
    </row>
    <row r="17" spans="1:6" x14ac:dyDescent="0.25">
      <c r="A17" s="54" t="s">
        <v>76</v>
      </c>
      <c r="B17" s="55" t="s">
        <v>77</v>
      </c>
      <c r="C17" s="84">
        <f>C18</f>
        <v>12000</v>
      </c>
      <c r="D17" s="84">
        <f>D18</f>
        <v>17534.509999999998</v>
      </c>
      <c r="E17" s="84">
        <f>E18</f>
        <v>17952</v>
      </c>
      <c r="F17" s="84">
        <f>(E17*100)/D17</f>
        <v>102.38096188601793</v>
      </c>
    </row>
    <row r="18" spans="1:6" x14ac:dyDescent="0.25">
      <c r="A18" s="56" t="s">
        <v>78</v>
      </c>
      <c r="B18" s="57" t="s">
        <v>77</v>
      </c>
      <c r="C18" s="85">
        <v>12000</v>
      </c>
      <c r="D18" s="85">
        <v>17534.509999999998</v>
      </c>
      <c r="E18" s="85">
        <v>17952</v>
      </c>
      <c r="F18" s="85"/>
    </row>
    <row r="19" spans="1:6" x14ac:dyDescent="0.25">
      <c r="A19" s="54" t="s">
        <v>79</v>
      </c>
      <c r="B19" s="55" t="s">
        <v>80</v>
      </c>
      <c r="C19" s="84">
        <f>C20</f>
        <v>87000</v>
      </c>
      <c r="D19" s="84">
        <f>D20</f>
        <v>118200</v>
      </c>
      <c r="E19" s="84">
        <f>E20</f>
        <v>118046.85</v>
      </c>
      <c r="F19" s="84">
        <f>(E19*100)/D19</f>
        <v>99.870431472081222</v>
      </c>
    </row>
    <row r="20" spans="1:6" x14ac:dyDescent="0.25">
      <c r="A20" s="56" t="s">
        <v>81</v>
      </c>
      <c r="B20" s="57" t="s">
        <v>82</v>
      </c>
      <c r="C20" s="85">
        <v>87000</v>
      </c>
      <c r="D20" s="85">
        <v>118200</v>
      </c>
      <c r="E20" s="85">
        <v>118046.85</v>
      </c>
      <c r="F20" s="85"/>
    </row>
    <row r="21" spans="1:6" x14ac:dyDescent="0.25">
      <c r="A21" s="52" t="s">
        <v>83</v>
      </c>
      <c r="B21" s="53" t="s">
        <v>84</v>
      </c>
      <c r="C21" s="83">
        <f>C22+C27+C32+C40+C42</f>
        <v>129000</v>
      </c>
      <c r="D21" s="83">
        <f>D22+D27+D32+D40+D42</f>
        <v>163600</v>
      </c>
      <c r="E21" s="83">
        <f>E22+E27+E32+E40+E42</f>
        <v>161833.20000000001</v>
      </c>
      <c r="F21" s="82">
        <f>(E21*100)/D21</f>
        <v>98.9200488997555</v>
      </c>
    </row>
    <row r="22" spans="1:6" x14ac:dyDescent="0.25">
      <c r="A22" s="54" t="s">
        <v>85</v>
      </c>
      <c r="B22" s="55" t="s">
        <v>86</v>
      </c>
      <c r="C22" s="84">
        <f>C23+C24+C25+C26</f>
        <v>30700</v>
      </c>
      <c r="D22" s="84">
        <f>D23+D24+D25+D26</f>
        <v>30700</v>
      </c>
      <c r="E22" s="84">
        <f>E23+E24+E25+E26</f>
        <v>26621.200000000001</v>
      </c>
      <c r="F22" s="84">
        <f>(E22*100)/D22</f>
        <v>86.714006514657981</v>
      </c>
    </row>
    <row r="23" spans="1:6" x14ac:dyDescent="0.25">
      <c r="A23" s="56" t="s">
        <v>87</v>
      </c>
      <c r="B23" s="57" t="s">
        <v>88</v>
      </c>
      <c r="C23" s="85">
        <v>5000</v>
      </c>
      <c r="D23" s="85">
        <v>5000</v>
      </c>
      <c r="E23" s="85">
        <v>5606.79</v>
      </c>
      <c r="F23" s="85"/>
    </row>
    <row r="24" spans="1:6" ht="26.4" x14ac:dyDescent="0.25">
      <c r="A24" s="56" t="s">
        <v>89</v>
      </c>
      <c r="B24" s="57" t="s">
        <v>90</v>
      </c>
      <c r="C24" s="85">
        <v>25000</v>
      </c>
      <c r="D24" s="85">
        <v>25000</v>
      </c>
      <c r="E24" s="85">
        <v>20265.66</v>
      </c>
      <c r="F24" s="85"/>
    </row>
    <row r="25" spans="1:6" x14ac:dyDescent="0.25">
      <c r="A25" s="56" t="s">
        <v>91</v>
      </c>
      <c r="B25" s="57" t="s">
        <v>92</v>
      </c>
      <c r="C25" s="85">
        <v>500</v>
      </c>
      <c r="D25" s="85">
        <v>500</v>
      </c>
      <c r="E25" s="85">
        <v>748.75</v>
      </c>
      <c r="F25" s="85"/>
    </row>
    <row r="26" spans="1:6" x14ac:dyDescent="0.25">
      <c r="A26" s="56" t="s">
        <v>93</v>
      </c>
      <c r="B26" s="57" t="s">
        <v>94</v>
      </c>
      <c r="C26" s="85">
        <v>200</v>
      </c>
      <c r="D26" s="85">
        <v>200</v>
      </c>
      <c r="E26" s="85">
        <v>0</v>
      </c>
      <c r="F26" s="85"/>
    </row>
    <row r="27" spans="1:6" x14ac:dyDescent="0.25">
      <c r="A27" s="54" t="s">
        <v>95</v>
      </c>
      <c r="B27" s="55" t="s">
        <v>96</v>
      </c>
      <c r="C27" s="84">
        <f>C28+C29+C30+C31</f>
        <v>18700</v>
      </c>
      <c r="D27" s="84">
        <f>D28+D29+D30+D31</f>
        <v>18100</v>
      </c>
      <c r="E27" s="84">
        <f>E28+E29+E30+E31</f>
        <v>14827.929999999998</v>
      </c>
      <c r="F27" s="84">
        <f>(E27*100)/D27</f>
        <v>81.922265193370166</v>
      </c>
    </row>
    <row r="28" spans="1:6" x14ac:dyDescent="0.25">
      <c r="A28" s="56" t="s">
        <v>97</v>
      </c>
      <c r="B28" s="57" t="s">
        <v>98</v>
      </c>
      <c r="C28" s="85">
        <v>12000</v>
      </c>
      <c r="D28" s="85">
        <v>12000</v>
      </c>
      <c r="E28" s="85">
        <v>10901.91</v>
      </c>
      <c r="F28" s="85"/>
    </row>
    <row r="29" spans="1:6" x14ac:dyDescent="0.25">
      <c r="A29" s="56" t="s">
        <v>99</v>
      </c>
      <c r="B29" s="57" t="s">
        <v>100</v>
      </c>
      <c r="C29" s="85">
        <v>4000</v>
      </c>
      <c r="D29" s="85">
        <v>3400</v>
      </c>
      <c r="E29" s="85">
        <v>2565.0500000000002</v>
      </c>
      <c r="F29" s="85"/>
    </row>
    <row r="30" spans="1:6" x14ac:dyDescent="0.25">
      <c r="A30" s="56" t="s">
        <v>101</v>
      </c>
      <c r="B30" s="57" t="s">
        <v>102</v>
      </c>
      <c r="C30" s="85">
        <v>2500</v>
      </c>
      <c r="D30" s="85">
        <v>2500</v>
      </c>
      <c r="E30" s="85">
        <v>1163.1400000000001</v>
      </c>
      <c r="F30" s="85"/>
    </row>
    <row r="31" spans="1:6" x14ac:dyDescent="0.25">
      <c r="A31" s="56" t="s">
        <v>103</v>
      </c>
      <c r="B31" s="57" t="s">
        <v>104</v>
      </c>
      <c r="C31" s="85">
        <v>200</v>
      </c>
      <c r="D31" s="85">
        <v>200</v>
      </c>
      <c r="E31" s="85">
        <v>197.83</v>
      </c>
      <c r="F31" s="85"/>
    </row>
    <row r="32" spans="1:6" x14ac:dyDescent="0.25">
      <c r="A32" s="54" t="s">
        <v>105</v>
      </c>
      <c r="B32" s="55" t="s">
        <v>106</v>
      </c>
      <c r="C32" s="84">
        <f>C33+C34+C35+C36+C37+C38+C39</f>
        <v>77050</v>
      </c>
      <c r="D32" s="84">
        <f>D33+D34+D35+D36+D37+D38+D39</f>
        <v>112050</v>
      </c>
      <c r="E32" s="84">
        <f>E33+E34+E35+E36+E37+E38+E39</f>
        <v>117359.34</v>
      </c>
      <c r="F32" s="84">
        <f>(E32*100)/D32</f>
        <v>104.73836680053547</v>
      </c>
    </row>
    <row r="33" spans="1:6" x14ac:dyDescent="0.25">
      <c r="A33" s="56" t="s">
        <v>107</v>
      </c>
      <c r="B33" s="57" t="s">
        <v>108</v>
      </c>
      <c r="C33" s="85">
        <v>5500</v>
      </c>
      <c r="D33" s="85">
        <v>5500</v>
      </c>
      <c r="E33" s="85">
        <v>5230.45</v>
      </c>
      <c r="F33" s="85"/>
    </row>
    <row r="34" spans="1:6" x14ac:dyDescent="0.25">
      <c r="A34" s="56" t="s">
        <v>109</v>
      </c>
      <c r="B34" s="57" t="s">
        <v>110</v>
      </c>
      <c r="C34" s="85">
        <v>2000</v>
      </c>
      <c r="D34" s="85">
        <v>2000</v>
      </c>
      <c r="E34" s="85">
        <v>941.68</v>
      </c>
      <c r="F34" s="85"/>
    </row>
    <row r="35" spans="1:6" x14ac:dyDescent="0.25">
      <c r="A35" s="56" t="s">
        <v>111</v>
      </c>
      <c r="B35" s="57" t="s">
        <v>112</v>
      </c>
      <c r="C35" s="85">
        <v>400</v>
      </c>
      <c r="D35" s="85">
        <v>400</v>
      </c>
      <c r="E35" s="85">
        <v>425.04</v>
      </c>
      <c r="F35" s="85"/>
    </row>
    <row r="36" spans="1:6" x14ac:dyDescent="0.25">
      <c r="A36" s="56" t="s">
        <v>113</v>
      </c>
      <c r="B36" s="57" t="s">
        <v>114</v>
      </c>
      <c r="C36" s="85">
        <v>1100</v>
      </c>
      <c r="D36" s="85">
        <v>1100</v>
      </c>
      <c r="E36" s="85">
        <v>942.5</v>
      </c>
      <c r="F36" s="85"/>
    </row>
    <row r="37" spans="1:6" x14ac:dyDescent="0.25">
      <c r="A37" s="56" t="s">
        <v>115</v>
      </c>
      <c r="B37" s="57" t="s">
        <v>116</v>
      </c>
      <c r="C37" s="85">
        <v>200</v>
      </c>
      <c r="D37" s="85">
        <v>200</v>
      </c>
      <c r="E37" s="85">
        <v>56</v>
      </c>
      <c r="F37" s="85"/>
    </row>
    <row r="38" spans="1:6" x14ac:dyDescent="0.25">
      <c r="A38" s="56" t="s">
        <v>117</v>
      </c>
      <c r="B38" s="57" t="s">
        <v>118</v>
      </c>
      <c r="C38" s="85">
        <v>55850</v>
      </c>
      <c r="D38" s="85">
        <v>90850</v>
      </c>
      <c r="E38" s="85">
        <v>90750.35</v>
      </c>
      <c r="F38" s="85"/>
    </row>
    <row r="39" spans="1:6" x14ac:dyDescent="0.25">
      <c r="A39" s="56" t="s">
        <v>119</v>
      </c>
      <c r="B39" s="57" t="s">
        <v>120</v>
      </c>
      <c r="C39" s="85">
        <v>12000</v>
      </c>
      <c r="D39" s="85">
        <v>12000</v>
      </c>
      <c r="E39" s="85">
        <v>19013.32</v>
      </c>
      <c r="F39" s="85"/>
    </row>
    <row r="40" spans="1:6" x14ac:dyDescent="0.25">
      <c r="A40" s="54" t="s">
        <v>121</v>
      </c>
      <c r="B40" s="55" t="s">
        <v>122</v>
      </c>
      <c r="C40" s="84">
        <f>C41</f>
        <v>250</v>
      </c>
      <c r="D40" s="84">
        <f>D41</f>
        <v>250</v>
      </c>
      <c r="E40" s="84">
        <f>E41</f>
        <v>306.94</v>
      </c>
      <c r="F40" s="84">
        <f>(E40*100)/D40</f>
        <v>122.776</v>
      </c>
    </row>
    <row r="41" spans="1:6" ht="26.4" x14ac:dyDescent="0.25">
      <c r="A41" s="56" t="s">
        <v>123</v>
      </c>
      <c r="B41" s="57" t="s">
        <v>124</v>
      </c>
      <c r="C41" s="85">
        <v>250</v>
      </c>
      <c r="D41" s="85">
        <v>250</v>
      </c>
      <c r="E41" s="85">
        <v>306.94</v>
      </c>
      <c r="F41" s="85"/>
    </row>
    <row r="42" spans="1:6" x14ac:dyDescent="0.25">
      <c r="A42" s="54" t="s">
        <v>125</v>
      </c>
      <c r="B42" s="55" t="s">
        <v>126</v>
      </c>
      <c r="C42" s="84">
        <f>C43+C44+C45</f>
        <v>2300</v>
      </c>
      <c r="D42" s="84">
        <f>D43+D44+D45</f>
        <v>2500</v>
      </c>
      <c r="E42" s="84">
        <f>E43+E44+E45</f>
        <v>2717.79</v>
      </c>
      <c r="F42" s="84">
        <f>(E42*100)/D42</f>
        <v>108.7116</v>
      </c>
    </row>
    <row r="43" spans="1:6" x14ac:dyDescent="0.25">
      <c r="A43" s="56" t="s">
        <v>127</v>
      </c>
      <c r="B43" s="57" t="s">
        <v>128</v>
      </c>
      <c r="C43" s="85">
        <v>600</v>
      </c>
      <c r="D43" s="85">
        <v>800</v>
      </c>
      <c r="E43" s="85">
        <v>743.29</v>
      </c>
      <c r="F43" s="85"/>
    </row>
    <row r="44" spans="1:6" x14ac:dyDescent="0.25">
      <c r="A44" s="56" t="s">
        <v>129</v>
      </c>
      <c r="B44" s="57" t="s">
        <v>130</v>
      </c>
      <c r="C44" s="85">
        <v>1000</v>
      </c>
      <c r="D44" s="85">
        <v>1000</v>
      </c>
      <c r="E44" s="85">
        <v>1000</v>
      </c>
      <c r="F44" s="85"/>
    </row>
    <row r="45" spans="1:6" x14ac:dyDescent="0.25">
      <c r="A45" s="56" t="s">
        <v>131</v>
      </c>
      <c r="B45" s="57" t="s">
        <v>126</v>
      </c>
      <c r="C45" s="85">
        <v>700</v>
      </c>
      <c r="D45" s="85">
        <v>700</v>
      </c>
      <c r="E45" s="85">
        <v>974.5</v>
      </c>
      <c r="F45" s="85"/>
    </row>
    <row r="46" spans="1:6" x14ac:dyDescent="0.25">
      <c r="A46" s="52" t="s">
        <v>132</v>
      </c>
      <c r="B46" s="53" t="s">
        <v>133</v>
      </c>
      <c r="C46" s="83">
        <f>C47+C49</f>
        <v>700</v>
      </c>
      <c r="D46" s="83">
        <f>D47+D49</f>
        <v>1010</v>
      </c>
      <c r="E46" s="83">
        <f>E47+E49</f>
        <v>996.34999999999991</v>
      </c>
      <c r="F46" s="82">
        <f>(E46*100)/D46</f>
        <v>98.648514851485146</v>
      </c>
    </row>
    <row r="47" spans="1:6" x14ac:dyDescent="0.25">
      <c r="A47" s="54" t="s">
        <v>134</v>
      </c>
      <c r="B47" s="55" t="s">
        <v>135</v>
      </c>
      <c r="C47" s="84">
        <f>C48</f>
        <v>500</v>
      </c>
      <c r="D47" s="84">
        <f>D48</f>
        <v>410</v>
      </c>
      <c r="E47" s="84">
        <f>E48</f>
        <v>405.19</v>
      </c>
      <c r="F47" s="84">
        <f>(E47*100)/D47</f>
        <v>98.826829268292684</v>
      </c>
    </row>
    <row r="48" spans="1:6" ht="26.4" x14ac:dyDescent="0.25">
      <c r="A48" s="56" t="s">
        <v>136</v>
      </c>
      <c r="B48" s="57" t="s">
        <v>137</v>
      </c>
      <c r="C48" s="85">
        <v>500</v>
      </c>
      <c r="D48" s="85">
        <v>410</v>
      </c>
      <c r="E48" s="85">
        <v>405.19</v>
      </c>
      <c r="F48" s="85"/>
    </row>
    <row r="49" spans="1:6" x14ac:dyDescent="0.25">
      <c r="A49" s="54" t="s">
        <v>138</v>
      </c>
      <c r="B49" s="55" t="s">
        <v>139</v>
      </c>
      <c r="C49" s="84">
        <f>C50</f>
        <v>200</v>
      </c>
      <c r="D49" s="84">
        <f>D50</f>
        <v>600</v>
      </c>
      <c r="E49" s="84">
        <f>E50</f>
        <v>591.16</v>
      </c>
      <c r="F49" s="84">
        <f>(E49*100)/D49</f>
        <v>98.526666666666671</v>
      </c>
    </row>
    <row r="50" spans="1:6" x14ac:dyDescent="0.25">
      <c r="A50" s="56" t="s">
        <v>140</v>
      </c>
      <c r="B50" s="57" t="s">
        <v>141</v>
      </c>
      <c r="C50" s="85">
        <v>200</v>
      </c>
      <c r="D50" s="85">
        <v>600</v>
      </c>
      <c r="E50" s="85">
        <v>591.16</v>
      </c>
      <c r="F50" s="85"/>
    </row>
    <row r="51" spans="1:6" x14ac:dyDescent="0.25">
      <c r="A51" s="50" t="s">
        <v>142</v>
      </c>
      <c r="B51" s="51" t="s">
        <v>143</v>
      </c>
      <c r="C51" s="81">
        <f t="shared" ref="C51:E53" si="0">C52</f>
        <v>4200</v>
      </c>
      <c r="D51" s="81">
        <f t="shared" si="0"/>
        <v>4206.95</v>
      </c>
      <c r="E51" s="81">
        <f t="shared" si="0"/>
        <v>4202.09</v>
      </c>
      <c r="F51" s="82">
        <f>(E51*100)/D51</f>
        <v>99.884476877547868</v>
      </c>
    </row>
    <row r="52" spans="1:6" x14ac:dyDescent="0.25">
      <c r="A52" s="52" t="s">
        <v>144</v>
      </c>
      <c r="B52" s="53" t="s">
        <v>145</v>
      </c>
      <c r="C52" s="83">
        <f t="shared" si="0"/>
        <v>4200</v>
      </c>
      <c r="D52" s="83">
        <f t="shared" si="0"/>
        <v>4206.95</v>
      </c>
      <c r="E52" s="83">
        <f t="shared" si="0"/>
        <v>4202.09</v>
      </c>
      <c r="F52" s="82">
        <f>(E52*100)/D52</f>
        <v>99.884476877547868</v>
      </c>
    </row>
    <row r="53" spans="1:6" x14ac:dyDescent="0.25">
      <c r="A53" s="54" t="s">
        <v>146</v>
      </c>
      <c r="B53" s="55" t="s">
        <v>147</v>
      </c>
      <c r="C53" s="84">
        <f t="shared" si="0"/>
        <v>4200</v>
      </c>
      <c r="D53" s="84">
        <f t="shared" si="0"/>
        <v>4206.95</v>
      </c>
      <c r="E53" s="84">
        <f t="shared" si="0"/>
        <v>4202.09</v>
      </c>
      <c r="F53" s="84">
        <f>(E53*100)/D53</f>
        <v>99.884476877547868</v>
      </c>
    </row>
    <row r="54" spans="1:6" x14ac:dyDescent="0.25">
      <c r="A54" s="56" t="s">
        <v>148</v>
      </c>
      <c r="B54" s="57" t="s">
        <v>149</v>
      </c>
      <c r="C54" s="85">
        <v>4200</v>
      </c>
      <c r="D54" s="85">
        <v>4206.95</v>
      </c>
      <c r="E54" s="85">
        <v>4202.09</v>
      </c>
      <c r="F54" s="85"/>
    </row>
    <row r="55" spans="1:6" x14ac:dyDescent="0.25">
      <c r="A55" s="50" t="s">
        <v>50</v>
      </c>
      <c r="B55" s="51" t="s">
        <v>51</v>
      </c>
      <c r="C55" s="81">
        <f t="shared" ref="C55:E56" si="1">C56</f>
        <v>770900</v>
      </c>
      <c r="D55" s="81">
        <f t="shared" si="1"/>
        <v>1020251.46</v>
      </c>
      <c r="E55" s="81">
        <f t="shared" si="1"/>
        <v>1018466.15</v>
      </c>
      <c r="F55" s="82">
        <f>(E55*100)/D55</f>
        <v>99.8250127473476</v>
      </c>
    </row>
    <row r="56" spans="1:6" x14ac:dyDescent="0.25">
      <c r="A56" s="52" t="s">
        <v>58</v>
      </c>
      <c r="B56" s="53" t="s">
        <v>59</v>
      </c>
      <c r="C56" s="83">
        <f t="shared" si="1"/>
        <v>770900</v>
      </c>
      <c r="D56" s="83">
        <f t="shared" si="1"/>
        <v>1020251.46</v>
      </c>
      <c r="E56" s="83">
        <f t="shared" si="1"/>
        <v>1018466.15</v>
      </c>
      <c r="F56" s="82">
        <f>(E56*100)/D56</f>
        <v>99.8250127473476</v>
      </c>
    </row>
    <row r="57" spans="1:6" ht="26.4" x14ac:dyDescent="0.25">
      <c r="A57" s="54" t="s">
        <v>60</v>
      </c>
      <c r="B57" s="55" t="s">
        <v>61</v>
      </c>
      <c r="C57" s="84">
        <f>C58+C59</f>
        <v>770900</v>
      </c>
      <c r="D57" s="84">
        <f>D58+D59</f>
        <v>1020251.46</v>
      </c>
      <c r="E57" s="84">
        <f>E58+E59</f>
        <v>1018466.15</v>
      </c>
      <c r="F57" s="84">
        <f>(E57*100)/D57</f>
        <v>99.8250127473476</v>
      </c>
    </row>
    <row r="58" spans="1:6" x14ac:dyDescent="0.25">
      <c r="A58" s="56" t="s">
        <v>62</v>
      </c>
      <c r="B58" s="57" t="s">
        <v>63</v>
      </c>
      <c r="C58" s="85">
        <v>766700</v>
      </c>
      <c r="D58" s="85">
        <v>1016044.51</v>
      </c>
      <c r="E58" s="85">
        <v>1014264.06</v>
      </c>
      <c r="F58" s="85"/>
    </row>
    <row r="59" spans="1:6" ht="26.4" x14ac:dyDescent="0.25">
      <c r="A59" s="56" t="s">
        <v>64</v>
      </c>
      <c r="B59" s="57" t="s">
        <v>65</v>
      </c>
      <c r="C59" s="85">
        <v>4200</v>
      </c>
      <c r="D59" s="85">
        <v>4206.95</v>
      </c>
      <c r="E59" s="85">
        <v>4202.09</v>
      </c>
      <c r="F59" s="85"/>
    </row>
    <row r="60" spans="1:6" x14ac:dyDescent="0.25">
      <c r="A60" s="49" t="s">
        <v>68</v>
      </c>
      <c r="B60" s="49" t="s">
        <v>167</v>
      </c>
      <c r="C60" s="79">
        <f t="shared" ref="C60:E63" si="2">C61</f>
        <v>150</v>
      </c>
      <c r="D60" s="79">
        <f t="shared" si="2"/>
        <v>0</v>
      </c>
      <c r="E60" s="79">
        <f t="shared" si="2"/>
        <v>669.78</v>
      </c>
      <c r="F60" s="80" t="e">
        <f>(E60*100)/D60</f>
        <v>#DIV/0!</v>
      </c>
    </row>
    <row r="61" spans="1:6" x14ac:dyDescent="0.25">
      <c r="A61" s="50" t="s">
        <v>66</v>
      </c>
      <c r="B61" s="51" t="s">
        <v>67</v>
      </c>
      <c r="C61" s="81">
        <f t="shared" si="2"/>
        <v>150</v>
      </c>
      <c r="D61" s="81">
        <f t="shared" si="2"/>
        <v>0</v>
      </c>
      <c r="E61" s="81">
        <f t="shared" si="2"/>
        <v>669.78</v>
      </c>
      <c r="F61" s="82" t="e">
        <f>(E61*100)/D61</f>
        <v>#DIV/0!</v>
      </c>
    </row>
    <row r="62" spans="1:6" x14ac:dyDescent="0.25">
      <c r="A62" s="52" t="s">
        <v>83</v>
      </c>
      <c r="B62" s="53" t="s">
        <v>84</v>
      </c>
      <c r="C62" s="83">
        <f t="shared" si="2"/>
        <v>150</v>
      </c>
      <c r="D62" s="83">
        <f t="shared" si="2"/>
        <v>0</v>
      </c>
      <c r="E62" s="83">
        <f t="shared" si="2"/>
        <v>669.78</v>
      </c>
      <c r="F62" s="82" t="e">
        <f>(E62*100)/D62</f>
        <v>#DIV/0!</v>
      </c>
    </row>
    <row r="63" spans="1:6" x14ac:dyDescent="0.25">
      <c r="A63" s="54" t="s">
        <v>95</v>
      </c>
      <c r="B63" s="55" t="s">
        <v>96</v>
      </c>
      <c r="C63" s="84">
        <f t="shared" si="2"/>
        <v>150</v>
      </c>
      <c r="D63" s="84">
        <f t="shared" si="2"/>
        <v>0</v>
      </c>
      <c r="E63" s="84">
        <f t="shared" si="2"/>
        <v>669.78</v>
      </c>
      <c r="F63" s="84" t="e">
        <f>(E63*100)/D63</f>
        <v>#DIV/0!</v>
      </c>
    </row>
    <row r="64" spans="1:6" x14ac:dyDescent="0.25">
      <c r="A64" s="56" t="s">
        <v>97</v>
      </c>
      <c r="B64" s="57" t="s">
        <v>98</v>
      </c>
      <c r="C64" s="85">
        <v>150</v>
      </c>
      <c r="D64" s="85">
        <v>0</v>
      </c>
      <c r="E64" s="85">
        <v>669.78</v>
      </c>
      <c r="F64" s="85"/>
    </row>
    <row r="65" spans="1:6" x14ac:dyDescent="0.25">
      <c r="A65" s="50" t="s">
        <v>50</v>
      </c>
      <c r="B65" s="51" t="s">
        <v>51</v>
      </c>
      <c r="C65" s="81">
        <f t="shared" ref="C65:E67" si="3">C66</f>
        <v>150</v>
      </c>
      <c r="D65" s="81">
        <f t="shared" si="3"/>
        <v>0</v>
      </c>
      <c r="E65" s="81">
        <f t="shared" si="3"/>
        <v>669.78</v>
      </c>
      <c r="F65" s="82" t="e">
        <f>(E65*100)/D65</f>
        <v>#DIV/0!</v>
      </c>
    </row>
    <row r="66" spans="1:6" x14ac:dyDescent="0.25">
      <c r="A66" s="52" t="s">
        <v>52</v>
      </c>
      <c r="B66" s="53" t="s">
        <v>53</v>
      </c>
      <c r="C66" s="83">
        <f t="shared" si="3"/>
        <v>150</v>
      </c>
      <c r="D66" s="83">
        <f t="shared" si="3"/>
        <v>0</v>
      </c>
      <c r="E66" s="83">
        <f t="shared" si="3"/>
        <v>669.78</v>
      </c>
      <c r="F66" s="82" t="e">
        <f>(E66*100)/D66</f>
        <v>#DIV/0!</v>
      </c>
    </row>
    <row r="67" spans="1:6" x14ac:dyDescent="0.25">
      <c r="A67" s="54" t="s">
        <v>54</v>
      </c>
      <c r="B67" s="55" t="s">
        <v>55</v>
      </c>
      <c r="C67" s="84">
        <f t="shared" si="3"/>
        <v>150</v>
      </c>
      <c r="D67" s="84">
        <f t="shared" si="3"/>
        <v>0</v>
      </c>
      <c r="E67" s="84">
        <f t="shared" si="3"/>
        <v>669.78</v>
      </c>
      <c r="F67" s="84" t="e">
        <f>(E67*100)/D67</f>
        <v>#DIV/0!</v>
      </c>
    </row>
    <row r="68" spans="1:6" x14ac:dyDescent="0.25">
      <c r="A68" s="56" t="s">
        <v>56</v>
      </c>
      <c r="B68" s="57" t="s">
        <v>57</v>
      </c>
      <c r="C68" s="85">
        <v>150</v>
      </c>
      <c r="D68" s="85">
        <v>0</v>
      </c>
      <c r="E68" s="85">
        <v>669.78</v>
      </c>
      <c r="F68" s="85"/>
    </row>
    <row r="69" spans="1:6" s="58" customFormat="1" x14ac:dyDescent="0.25"/>
    <row r="70" spans="1:6" s="58" customFormat="1" x14ac:dyDescent="0.25"/>
    <row r="71" spans="1:6" s="58" customFormat="1" x14ac:dyDescent="0.25"/>
    <row r="72" spans="1:6" s="58" customFormat="1" x14ac:dyDescent="0.25"/>
    <row r="73" spans="1:6" s="58" customFormat="1" x14ac:dyDescent="0.25"/>
    <row r="74" spans="1:6" s="58" customFormat="1" x14ac:dyDescent="0.25"/>
    <row r="75" spans="1:6" s="58" customFormat="1" x14ac:dyDescent="0.25"/>
    <row r="76" spans="1:6" s="58" customFormat="1" x14ac:dyDescent="0.25"/>
    <row r="77" spans="1:6" s="58" customFormat="1" x14ac:dyDescent="0.25"/>
    <row r="78" spans="1:6" s="58" customFormat="1" x14ac:dyDescent="0.25"/>
    <row r="79" spans="1:6" s="58" customFormat="1" x14ac:dyDescent="0.25"/>
    <row r="80" spans="1:6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pans="1:3" s="58" customFormat="1" x14ac:dyDescent="0.25"/>
    <row r="1202" spans="1:3" s="58" customFormat="1" x14ac:dyDescent="0.25"/>
    <row r="1203" spans="1:3" s="58" customFormat="1" x14ac:dyDescent="0.25"/>
    <row r="1204" spans="1:3" s="58" customFormat="1" x14ac:dyDescent="0.25"/>
    <row r="1205" spans="1:3" s="58" customFormat="1" x14ac:dyDescent="0.25"/>
    <row r="1206" spans="1:3" s="58" customFormat="1" x14ac:dyDescent="0.25"/>
    <row r="1207" spans="1:3" s="58" customFormat="1" x14ac:dyDescent="0.25"/>
    <row r="1208" spans="1:3" s="58" customFormat="1" x14ac:dyDescent="0.25"/>
    <row r="1209" spans="1:3" x14ac:dyDescent="0.25">
      <c r="A1209" s="58"/>
      <c r="B1209" s="58"/>
      <c r="C1209" s="58"/>
    </row>
    <row r="1210" spans="1:3" x14ac:dyDescent="0.25">
      <c r="A1210" s="58"/>
      <c r="B1210" s="58"/>
      <c r="C1210" s="58"/>
    </row>
    <row r="1211" spans="1:3" x14ac:dyDescent="0.25">
      <c r="A1211" s="58"/>
      <c r="B1211" s="58"/>
      <c r="C1211" s="58"/>
    </row>
    <row r="1212" spans="1:3" x14ac:dyDescent="0.25">
      <c r="A1212" s="58"/>
      <c r="B1212" s="58"/>
      <c r="C1212" s="58"/>
    </row>
    <row r="1213" spans="1:3" x14ac:dyDescent="0.25">
      <c r="A1213" s="58"/>
      <c r="B1213" s="58"/>
      <c r="C1213" s="58"/>
    </row>
    <row r="1214" spans="1:3" x14ac:dyDescent="0.25">
      <c r="A1214" s="58"/>
      <c r="B1214" s="58"/>
      <c r="C1214" s="58"/>
    </row>
    <row r="1215" spans="1:3" x14ac:dyDescent="0.25">
      <c r="A1215" s="58"/>
      <c r="B1215" s="58"/>
      <c r="C1215" s="58"/>
    </row>
    <row r="1216" spans="1:3" x14ac:dyDescent="0.25">
      <c r="A1216" s="58"/>
      <c r="B1216" s="58"/>
      <c r="C1216" s="58"/>
    </row>
    <row r="1217" spans="1:3" x14ac:dyDescent="0.25">
      <c r="A1217" s="58"/>
      <c r="B1217" s="58"/>
      <c r="C1217" s="58"/>
    </row>
    <row r="1218" spans="1:3" x14ac:dyDescent="0.25">
      <c r="A1218" s="58"/>
      <c r="B1218" s="58"/>
      <c r="C1218" s="58"/>
    </row>
    <row r="1219" spans="1:3" x14ac:dyDescent="0.25">
      <c r="A1219" s="58"/>
      <c r="B1219" s="58"/>
      <c r="C1219" s="58"/>
    </row>
    <row r="1220" spans="1:3" x14ac:dyDescent="0.25">
      <c r="A1220" s="58"/>
      <c r="B1220" s="58"/>
      <c r="C1220" s="58"/>
    </row>
    <row r="1221" spans="1:3" x14ac:dyDescent="0.25">
      <c r="A1221" s="58"/>
      <c r="B1221" s="58"/>
      <c r="C1221" s="58"/>
    </row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58"/>
      <c r="B1245" s="58"/>
      <c r="C1245" s="58"/>
    </row>
    <row r="1246" spans="1:3" x14ac:dyDescent="0.25">
      <c r="A1246" s="41"/>
      <c r="B1246" s="41"/>
      <c r="C1246" s="41"/>
    </row>
    <row r="1247" spans="1:3" x14ac:dyDescent="0.25">
      <c r="A1247" s="41"/>
      <c r="B1247" s="41"/>
      <c r="C1247" s="41"/>
    </row>
    <row r="1248" spans="1:3" x14ac:dyDescent="0.25">
      <c r="A1248" s="41"/>
      <c r="B1248" s="41"/>
      <c r="C1248" s="41"/>
    </row>
    <row r="1249" s="41" customFormat="1" x14ac:dyDescent="0.25"/>
    <row r="1250" s="41" customFormat="1" x14ac:dyDescent="0.25"/>
    <row r="1251" s="41" customFormat="1" x14ac:dyDescent="0.25"/>
    <row r="1252" s="41" customFormat="1" x14ac:dyDescent="0.25"/>
    <row r="1253" s="41" customFormat="1" x14ac:dyDescent="0.25"/>
    <row r="1254" s="41" customFormat="1" x14ac:dyDescent="0.25"/>
    <row r="1255" s="41" customFormat="1" x14ac:dyDescent="0.25"/>
    <row r="1256" s="41" customFormat="1" x14ac:dyDescent="0.25"/>
    <row r="1257" s="41" customFormat="1" x14ac:dyDescent="0.25"/>
    <row r="1258" s="41" customFormat="1" x14ac:dyDescent="0.25"/>
    <row r="1259" s="41" customFormat="1" x14ac:dyDescent="0.25"/>
    <row r="1260" s="41" customFormat="1" x14ac:dyDescent="0.25"/>
    <row r="1261" s="41" customFormat="1" x14ac:dyDescent="0.25"/>
    <row r="1262" s="41" customFormat="1" x14ac:dyDescent="0.25"/>
    <row r="1263" s="41" customFormat="1" x14ac:dyDescent="0.25"/>
    <row r="1264" s="41" customFormat="1" x14ac:dyDescent="0.25"/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  <row r="7924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