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kresic\Documents\"/>
    </mc:Choice>
  </mc:AlternateContent>
  <xr:revisionPtr revIDLastSave="0" documentId="13_ncr:1_{A7BF12BF-FC5F-463E-B2BF-842E9E9E7943}" xr6:coauthVersionLast="47" xr6:coauthVersionMax="47" xr10:uidLastSave="{00000000-0000-0000-0000-000000000000}"/>
  <bookViews>
    <workbookView xWindow="3225" yWindow="1140" windowWidth="21600" windowHeight="13995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5" l="1"/>
  <c r="F72" i="15"/>
  <c r="F63" i="15"/>
  <c r="F70" i="15"/>
  <c r="F69" i="15"/>
  <c r="F68" i="15"/>
  <c r="F66" i="15"/>
  <c r="F65" i="15"/>
  <c r="F64" i="15"/>
  <c r="F60" i="15"/>
  <c r="F59" i="15"/>
  <c r="F58" i="15"/>
  <c r="F56" i="15"/>
  <c r="F55" i="15"/>
  <c r="F54" i="15"/>
  <c r="F51" i="15"/>
  <c r="F49" i="15"/>
  <c r="F48" i="15"/>
  <c r="F43" i="15"/>
  <c r="F41" i="15"/>
  <c r="F31" i="15"/>
  <c r="F26" i="15"/>
  <c r="F22" i="15"/>
  <c r="F21" i="15"/>
  <c r="F18" i="15"/>
  <c r="F13" i="15"/>
  <c r="F12" i="15"/>
  <c r="F11" i="15"/>
  <c r="G12" i="1"/>
  <c r="H12" i="1"/>
  <c r="I12" i="1"/>
  <c r="J12" i="1"/>
  <c r="L12" i="1" s="1"/>
  <c r="G15" i="1"/>
  <c r="H15" i="1"/>
  <c r="I15" i="1"/>
  <c r="J15" i="1"/>
  <c r="I16" i="1"/>
  <c r="J16" i="1" l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L16" i="1"/>
  <c r="K26" i="1"/>
  <c r="H27" i="1"/>
  <c r="L23" i="1"/>
  <c r="J27" i="1"/>
  <c r="L27" i="1" s="1"/>
  <c r="G27" i="1"/>
  <c r="E70" i="15"/>
  <c r="E69" i="15" s="1"/>
  <c r="D70" i="15"/>
  <c r="C70" i="15"/>
  <c r="D69" i="15"/>
  <c r="C69" i="15"/>
  <c r="D68" i="15"/>
  <c r="C68" i="15"/>
  <c r="E66" i="15"/>
  <c r="D66" i="15"/>
  <c r="C66" i="15"/>
  <c r="E65" i="15"/>
  <c r="D65" i="15"/>
  <c r="C65" i="15"/>
  <c r="E64" i="15"/>
  <c r="D64" i="15"/>
  <c r="C64" i="15"/>
  <c r="E60" i="15"/>
  <c r="D60" i="15"/>
  <c r="C60" i="15"/>
  <c r="D59" i="15"/>
  <c r="C59" i="15"/>
  <c r="D58" i="15"/>
  <c r="C58" i="15"/>
  <c r="E56" i="15"/>
  <c r="D56" i="15"/>
  <c r="C56" i="15"/>
  <c r="E55" i="15"/>
  <c r="D55" i="15"/>
  <c r="C55" i="15"/>
  <c r="E54" i="15"/>
  <c r="D54" i="15"/>
  <c r="C54" i="15"/>
  <c r="E51" i="15"/>
  <c r="D51" i="15"/>
  <c r="C51" i="15"/>
  <c r="E49" i="15"/>
  <c r="D49" i="15"/>
  <c r="C49" i="15"/>
  <c r="E48" i="15"/>
  <c r="D48" i="15"/>
  <c r="C48" i="15"/>
  <c r="E43" i="15"/>
  <c r="D43" i="15"/>
  <c r="C43" i="15"/>
  <c r="E41" i="15"/>
  <c r="D41" i="15"/>
  <c r="C41" i="15"/>
  <c r="E31" i="15"/>
  <c r="D31" i="15"/>
  <c r="C31" i="15"/>
  <c r="E26" i="15"/>
  <c r="D26" i="15"/>
  <c r="C26" i="15"/>
  <c r="E22" i="15"/>
  <c r="D22" i="15"/>
  <c r="C22" i="15"/>
  <c r="E21" i="15"/>
  <c r="D21" i="15"/>
  <c r="C21" i="15"/>
  <c r="E18" i="15"/>
  <c r="D18" i="15"/>
  <c r="C18" i="15"/>
  <c r="E16" i="15"/>
  <c r="D16" i="15"/>
  <c r="C16" i="15"/>
  <c r="E13" i="15"/>
  <c r="D13" i="15"/>
  <c r="C13" i="15"/>
  <c r="E12" i="15"/>
  <c r="D12" i="15"/>
  <c r="C12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F14" i="5"/>
  <c r="F11" i="5" s="1"/>
  <c r="E14" i="5"/>
  <c r="D14" i="5"/>
  <c r="C14" i="5"/>
  <c r="H13" i="5"/>
  <c r="G13" i="5"/>
  <c r="H12" i="5"/>
  <c r="G12" i="5"/>
  <c r="F12" i="5"/>
  <c r="E12" i="5"/>
  <c r="D12" i="5"/>
  <c r="C12" i="5"/>
  <c r="E11" i="5"/>
  <c r="D11" i="5"/>
  <c r="C11" i="5"/>
  <c r="H10" i="5"/>
  <c r="G10" i="5"/>
  <c r="F9" i="5"/>
  <c r="H9" i="5" s="1"/>
  <c r="E9" i="5"/>
  <c r="D9" i="5"/>
  <c r="C9" i="5"/>
  <c r="H8" i="5"/>
  <c r="G8" i="5"/>
  <c r="F7" i="5"/>
  <c r="H7" i="5" s="1"/>
  <c r="E7" i="5"/>
  <c r="D7" i="5"/>
  <c r="C7" i="5"/>
  <c r="G7" i="5" s="1"/>
  <c r="E6" i="5"/>
  <c r="D6" i="5"/>
  <c r="C6" i="5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J54" i="3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J16" i="3"/>
  <c r="J15" i="3" s="1"/>
  <c r="I16" i="3"/>
  <c r="H16" i="3"/>
  <c r="G16" i="3"/>
  <c r="G15" i="3" s="1"/>
  <c r="I15" i="3"/>
  <c r="H15" i="3"/>
  <c r="L14" i="3"/>
  <c r="K14" i="3"/>
  <c r="J13" i="3"/>
  <c r="L13" i="3" s="1"/>
  <c r="I13" i="3"/>
  <c r="H13" i="3"/>
  <c r="G13" i="3"/>
  <c r="I12" i="3"/>
  <c r="H12" i="3"/>
  <c r="G12" i="3"/>
  <c r="I11" i="3"/>
  <c r="H11" i="3"/>
  <c r="I10" i="3"/>
  <c r="H10" i="3"/>
  <c r="E59" i="15" l="1"/>
  <c r="E68" i="15"/>
  <c r="J12" i="3"/>
  <c r="L12" i="3" s="1"/>
  <c r="K13" i="3"/>
  <c r="J11" i="3"/>
  <c r="K11" i="3" s="1"/>
  <c r="L15" i="3"/>
  <c r="K15" i="3"/>
  <c r="K27" i="1"/>
  <c r="G11" i="5"/>
  <c r="H11" i="5"/>
  <c r="H14" i="5"/>
  <c r="G14" i="5"/>
  <c r="G9" i="5"/>
  <c r="F6" i="5"/>
  <c r="H6" i="5" s="1"/>
  <c r="G6" i="5"/>
  <c r="K16" i="3"/>
  <c r="G11" i="3"/>
  <c r="G10" i="3"/>
  <c r="K12" i="3"/>
  <c r="E58" i="15" l="1"/>
  <c r="L11" i="3"/>
  <c r="J10" i="3"/>
  <c r="L10" i="3" s="1"/>
  <c r="K10" i="3" l="1"/>
</calcChain>
</file>

<file path=xl/sharedStrings.xml><?xml version="1.0" encoding="utf-8"?>
<sst xmlns="http://schemas.openxmlformats.org/spreadsheetml/2006/main" count="369" uniqueCount="177">
  <si>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</si>
  <si>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</si>
  <si>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</si>
  <si>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</si>
  <si>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</si>
  <si>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</si>
  <si>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</si>
  <si>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</si>
  <si>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</si>
  <si>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</si>
  <si>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</si>
  <si>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</si>
  <si>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</si>
  <si>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</si>
  <si>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</si>
  <si>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</si>
  <si>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</si>
  <si>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</si>
  <si>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</si>
  <si>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</si>
  <si>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</si>
  <si>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</si>
  <si>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</si>
  <si>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</si>
  <si>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</si>
  <si>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</si>
  <si>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</si>
  <si>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</si>
  <si>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</si>
  <si>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</si>
  <si>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</si>
  <si>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</si>
  <si>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</si>
  <si>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</si>
  <si>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</si>
  <si>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</si>
  <si>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</si>
  <si>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</si>
  <si>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</si>
  <si>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</si>
  <si>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</si>
  <si>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</si>
  <si>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</si>
  <si>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</si>
  <si>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</si>
  <si>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</si>
  <si>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</si>
  <si>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</si>
  <si>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</si>
  <si>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</si>
  <si>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</si>
  <si>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</si>
  <si>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</si>
  <si>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</si>
  <si>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</si>
  <si>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</si>
  <si>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</si>
  <si>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</si>
  <si>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</si>
  <si>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</si>
  <si>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</si>
  <si>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</si>
  <si>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</si>
  <si>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</si>
  <si>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</si>
  <si>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</si>
  <si>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</si>
  <si>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</si>
  <si>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</si>
  <si>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</si>
  <si>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</si>
  <si>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</si>
  <si>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</si>
  <si>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</si>
  <si>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</si>
  <si>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</si>
  <si>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</si>
  <si>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</si>
  <si>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</si>
  <si>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</si>
  <si>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</si>
  <si>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</si>
  <si>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</si>
  <si>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</si>
  <si>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</si>
  <si>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</si>
  <si>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</si>
  <si>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</si>
  <si>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</si>
  <si>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</si>
  <si>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</si>
  <si>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</si>
  <si>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</si>
  <si>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</si>
  <si>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</si>
  <si>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</si>
  <si>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</si>
  <si>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</si>
  <si>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</si>
  <si>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</si>
  <si>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</si>
  <si>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</si>
  <si>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</si>
  <si>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</si>
  <si>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</si>
  <si>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</si>
  <si>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</si>
  <si>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</si>
  <si>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</si>
  <si>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</si>
  <si>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</si>
  <si>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</si>
  <si>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</si>
  <si>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</si>
  <si>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</si>
  <si>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</si>
  <si>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</si>
  <si>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</si>
  <si>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</si>
  <si>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</si>
  <si>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</si>
  <si>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</si>
  <si>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</si>
  <si>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</si>
  <si>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</si>
  <si>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</si>
  <si>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</si>
  <si>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</si>
  <si>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</si>
  <si>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</si>
  <si>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</si>
  <si>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</si>
  <si>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</si>
  <si>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</si>
  <si>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</si>
  <si>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</si>
  <si>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</si>
  <si>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</si>
  <si>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</si>
  <si>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</si>
  <si>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</si>
  <si>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</si>
  <si>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</si>
  <si>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</si>
  <si>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</si>
  <si>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</si>
  <si>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</si>
  <si>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</si>
  <si>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</si>
  <si>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</si>
  <si>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</si>
  <si>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</si>
  <si>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</si>
  <si>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</si>
  <si>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</si>
  <si>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</si>
  <si>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</si>
  <si>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</si>
  <si>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</si>
  <si>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</si>
  <si>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</si>
  <si>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</si>
  <si>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</si>
  <si>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</si>
  <si>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</si>
  <si>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75 Županijska državna odvjetništva</t>
  </si>
  <si>
    <t>23456 SLAVONSKI BROD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</si>
  <si>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</si>
  <si>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</si>
  <si>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</si>
  <si>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</si>
  <si>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2025.*</t>
  </si>
  <si>
    <t>IZVRŠENJE 1.-6.2025.*</t>
  </si>
  <si>
    <t xml:space="preserve">INDEKS**
</t>
  </si>
  <si>
    <t>Opći prihodi i primici</t>
  </si>
  <si>
    <t>Vlastiti prihodi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</si>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</sst>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workbookViewId="0">
      <selection activeCell="G11" sqref="G1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5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4" t="s">
        <v>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4" t="s">
        <v>24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6" t="s">
        <v>31</v>
      </c>
      <c r="C7" s="106"/>
      <c r="D7" s="106"/>
      <c r="E7" s="106"/>
      <c r="F7" s="106"/>
      <c r="G7" s="5"/>
      <c r="H7" s="6"/>
      <c r="I7" s="6"/>
      <c r="J7" s="6"/>
      <c r="K7" s="22"/>
      <c r="L7" s="22"/>
    </row>
    <row r="8" spans="2:13" ht="25.5" x14ac:dyDescent="0.25">
      <c r="B8" s="103" t="s">
        <v>3</v>
      </c>
      <c r="C8" s="103"/>
      <c r="D8" s="103"/>
      <c r="E8" s="103"/>
      <c r="F8" s="103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4">
        <v>1</v>
      </c>
      <c r="C9" s="104"/>
      <c r="D9" s="104"/>
      <c r="E9" s="104"/>
      <c r="F9" s="10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9" t="s">
        <v>8</v>
      </c>
      <c r="C10" s="100"/>
      <c r="D10" s="100"/>
      <c r="E10" s="100"/>
      <c r="F10" s="101"/>
      <c r="G10" s="84">
        <v>425681.18</v>
      </c>
      <c r="H10" s="85">
        <v>1071296</v>
      </c>
      <c r="I10" s="85">
        <v>1071296</v>
      </c>
      <c r="J10" s="85">
        <v>534120.18000000005</v>
      </c>
      <c r="K10" s="85"/>
      <c r="L10" s="85"/>
    </row>
    <row r="11" spans="2:13" x14ac:dyDescent="0.25">
      <c r="B11" s="102" t="s">
        <v>7</v>
      </c>
      <c r="C11" s="101"/>
      <c r="D11" s="101"/>
      <c r="E11" s="101"/>
      <c r="F11" s="101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96" t="s">
        <v>0</v>
      </c>
      <c r="C12" s="97"/>
      <c r="D12" s="97"/>
      <c r="E12" s="97"/>
      <c r="F12" s="98"/>
      <c r="G12" s="86">
        <f>G10+G11</f>
        <v>425681.18</v>
      </c>
      <c r="H12" s="86">
        <f t="shared" ref="H12:J12" si="0">H10+H11</f>
        <v>1071296</v>
      </c>
      <c r="I12" s="86">
        <f t="shared" si="0"/>
        <v>1071296</v>
      </c>
      <c r="J12" s="86">
        <f t="shared" si="0"/>
        <v>534120.18000000005</v>
      </c>
      <c r="K12" s="87">
        <f>J12/G12*100</f>
        <v>125.47422932815589</v>
      </c>
      <c r="L12" s="87">
        <f>J12/I12*100</f>
        <v>49.857385820538866</v>
      </c>
    </row>
    <row r="13" spans="2:13" x14ac:dyDescent="0.25">
      <c r="B13" s="112" t="s">
        <v>9</v>
      </c>
      <c r="C13" s="100"/>
      <c r="D13" s="100"/>
      <c r="E13" s="100"/>
      <c r="F13" s="100"/>
      <c r="G13" s="88">
        <v>423694.76</v>
      </c>
      <c r="H13" s="85">
        <v>1067006</v>
      </c>
      <c r="I13" s="85">
        <v>1067006</v>
      </c>
      <c r="J13" s="85">
        <v>532011.22</v>
      </c>
      <c r="K13" s="85"/>
      <c r="L13" s="85"/>
    </row>
    <row r="14" spans="2:13" x14ac:dyDescent="0.25">
      <c r="B14" s="102" t="s">
        <v>10</v>
      </c>
      <c r="C14" s="101"/>
      <c r="D14" s="101"/>
      <c r="E14" s="101"/>
      <c r="F14" s="101"/>
      <c r="G14" s="84">
        <v>1986.42</v>
      </c>
      <c r="H14" s="85">
        <v>4290</v>
      </c>
      <c r="I14" s="85">
        <v>4290</v>
      </c>
      <c r="J14" s="85">
        <v>2108.96</v>
      </c>
      <c r="K14" s="85"/>
      <c r="L14" s="85"/>
    </row>
    <row r="15" spans="2:13" x14ac:dyDescent="0.25">
      <c r="B15" s="14" t="s">
        <v>1</v>
      </c>
      <c r="C15" s="15"/>
      <c r="D15" s="15"/>
      <c r="E15" s="15"/>
      <c r="F15" s="15"/>
      <c r="G15" s="86">
        <f>G13+G14</f>
        <v>425681.18</v>
      </c>
      <c r="H15" s="86">
        <f t="shared" ref="H15:J15" si="1">H13+H14</f>
        <v>1071296</v>
      </c>
      <c r="I15" s="86">
        <f t="shared" si="1"/>
        <v>1071296</v>
      </c>
      <c r="J15" s="86">
        <f t="shared" si="1"/>
        <v>534120.17999999993</v>
      </c>
      <c r="K15" s="87">
        <f>J15/G15*100</f>
        <v>125.474229328156</v>
      </c>
      <c r="L15" s="87">
        <f>J15/I15*100</f>
        <v>49.857385820538894</v>
      </c>
    </row>
    <row r="16" spans="2:13" x14ac:dyDescent="0.25">
      <c r="B16" s="111" t="s">
        <v>2</v>
      </c>
      <c r="C16" s="97"/>
      <c r="D16" s="97"/>
      <c r="E16" s="97"/>
      <c r="F16" s="97"/>
      <c r="G16" s="89">
        <f>G12-G15</f>
        <v>0</v>
      </c>
      <c r="H16" s="89">
        <f t="shared" ref="H16:J16" si="2">H12-H15</f>
        <v>0</v>
      </c>
      <c r="I16" s="89">
        <f t="shared" si="2"/>
        <v>0</v>
      </c>
      <c r="J16" s="89">
        <f t="shared" si="2"/>
        <v>0</v>
      </c>
      <c r="K16" s="87" t="e">
        <f>J16/G16*100</f>
        <v>#DIV/0!</v>
      </c>
      <c r="L16" s="87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6" t="s">
        <v>28</v>
      </c>
      <c r="C18" s="106"/>
      <c r="D18" s="106"/>
      <c r="E18" s="106"/>
      <c r="F18" s="106"/>
      <c r="G18" s="7"/>
      <c r="H18" s="7"/>
      <c r="I18" s="7"/>
      <c r="J18" s="7"/>
      <c r="K18" s="1"/>
      <c r="L18" s="1"/>
      <c r="M18" s="1"/>
    </row>
    <row r="19" spans="1:49" ht="25.5" x14ac:dyDescent="0.25">
      <c r="B19" s="103" t="s">
        <v>3</v>
      </c>
      <c r="C19" s="103"/>
      <c r="D19" s="103"/>
      <c r="E19" s="103"/>
      <c r="F19" s="103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7">
        <v>1</v>
      </c>
      <c r="C20" s="108"/>
      <c r="D20" s="108"/>
      <c r="E20" s="108"/>
      <c r="F20" s="108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9" t="s">
        <v>11</v>
      </c>
      <c r="C21" s="109"/>
      <c r="D21" s="109"/>
      <c r="E21" s="109"/>
      <c r="F21" s="109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99" t="s">
        <v>12</v>
      </c>
      <c r="C22" s="100"/>
      <c r="D22" s="100"/>
      <c r="E22" s="100"/>
      <c r="F22" s="100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13" t="s">
        <v>23</v>
      </c>
      <c r="C23" s="114"/>
      <c r="D23" s="114"/>
      <c r="E23" s="114"/>
      <c r="F23" s="115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25">
      <c r="A24"/>
      <c r="B24" s="99" t="s">
        <v>5</v>
      </c>
      <c r="C24" s="100"/>
      <c r="D24" s="100"/>
      <c r="E24" s="100"/>
      <c r="F24" s="100"/>
      <c r="G24" s="88">
        <v>0</v>
      </c>
      <c r="H24" s="85">
        <v>0</v>
      </c>
      <c r="I24" s="85">
        <v>0</v>
      </c>
      <c r="J24" s="85">
        <v>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9" t="s">
        <v>27</v>
      </c>
      <c r="C25" s="100"/>
      <c r="D25" s="100"/>
      <c r="E25" s="100"/>
      <c r="F25" s="100"/>
      <c r="G25" s="88">
        <v>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3" t="s">
        <v>29</v>
      </c>
      <c r="C26" s="114"/>
      <c r="D26" s="114"/>
      <c r="E26" s="114"/>
      <c r="F26" s="115"/>
      <c r="G26" s="93">
        <f>G24+G25</f>
        <v>0</v>
      </c>
      <c r="H26" s="93">
        <f t="shared" ref="H26:J26" si="4">H24+H25</f>
        <v>0</v>
      </c>
      <c r="I26" s="93">
        <f t="shared" si="4"/>
        <v>0</v>
      </c>
      <c r="J26" s="93">
        <f t="shared" si="4"/>
        <v>0</v>
      </c>
      <c r="K26" s="92" t="e">
        <f>J26/G26*100</f>
        <v>#DIV/0!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0" t="s">
        <v>30</v>
      </c>
      <c r="C27" s="110"/>
      <c r="D27" s="110"/>
      <c r="E27" s="110"/>
      <c r="F27" s="110"/>
      <c r="G27" s="93">
        <f>G16+G26</f>
        <v>0</v>
      </c>
      <c r="H27" s="93">
        <f t="shared" ref="H27:J27" si="5">H16+H26</f>
        <v>0</v>
      </c>
      <c r="I27" s="93">
        <f t="shared" si="5"/>
        <v>0</v>
      </c>
      <c r="J27" s="93">
        <f t="shared" si="5"/>
        <v>0</v>
      </c>
      <c r="K27" s="92" t="e">
        <f>J27/G27*100</f>
        <v>#DIV/0!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1"/>
  <sheetViews>
    <sheetView zoomScale="90" zoomScaleNormal="90" workbookViewId="0">
      <selection activeCell="J14" sqref="J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4" t="s">
        <v>26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4" t="s">
        <v>15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6" t="s">
        <v>3</v>
      </c>
      <c r="C8" s="117"/>
      <c r="D8" s="117"/>
      <c r="E8" s="117"/>
      <c r="F8" s="118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9">
        <v>1</v>
      </c>
      <c r="C9" s="120"/>
      <c r="D9" s="120"/>
      <c r="E9" s="120"/>
      <c r="F9" s="121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425681.17999999993</v>
      </c>
      <c r="H10" s="64">
        <f>H11</f>
        <v>1071296</v>
      </c>
      <c r="I10" s="64">
        <f>I11</f>
        <v>1071296</v>
      </c>
      <c r="J10" s="64">
        <f>J11</f>
        <v>534120.17999999993</v>
      </c>
      <c r="K10" s="68">
        <f t="shared" ref="K10:K18" si="0">(J10*100)/G10</f>
        <v>125.47422932815587</v>
      </c>
      <c r="L10" s="68">
        <f t="shared" ref="L10:L18" si="1">(J10*100)/I10</f>
        <v>49.857385820538852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G12+G15</f>
        <v>425681.17999999993</v>
      </c>
      <c r="H11" s="64">
        <f>H12+H15</f>
        <v>1071296</v>
      </c>
      <c r="I11" s="64">
        <f>I12+I15</f>
        <v>1071296</v>
      </c>
      <c r="J11" s="64">
        <f>J12+J15</f>
        <v>534120.17999999993</v>
      </c>
      <c r="K11" s="64">
        <f t="shared" si="0"/>
        <v>125.47422932815587</v>
      </c>
      <c r="L11" s="64">
        <f t="shared" si="1"/>
        <v>49.857385820538852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114.72</v>
      </c>
      <c r="H12" s="64">
        <f t="shared" si="2"/>
        <v>700</v>
      </c>
      <c r="I12" s="64">
        <f t="shared" si="2"/>
        <v>700</v>
      </c>
      <c r="J12" s="64">
        <f t="shared" si="2"/>
        <v>0</v>
      </c>
      <c r="K12" s="64">
        <f t="shared" si="0"/>
        <v>0</v>
      </c>
      <c r="L12" s="64">
        <f t="shared" si="1"/>
        <v>0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114.72</v>
      </c>
      <c r="H13" s="64">
        <f t="shared" si="2"/>
        <v>700</v>
      </c>
      <c r="I13" s="64">
        <f t="shared" si="2"/>
        <v>700</v>
      </c>
      <c r="J13" s="64">
        <f t="shared" si="2"/>
        <v>0</v>
      </c>
      <c r="K13" s="64">
        <f t="shared" si="0"/>
        <v>0</v>
      </c>
      <c r="L13" s="64">
        <f t="shared" si="1"/>
        <v>0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114.72</v>
      </c>
      <c r="H14" s="65">
        <v>700</v>
      </c>
      <c r="I14" s="65">
        <v>700</v>
      </c>
      <c r="J14" s="65">
        <v>0</v>
      </c>
      <c r="K14" s="65">
        <f t="shared" si="0"/>
        <v>0</v>
      </c>
      <c r="L14" s="65">
        <f t="shared" si="1"/>
        <v>0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>G16</f>
        <v>425566.45999999996</v>
      </c>
      <c r="H15" s="64">
        <f>H16</f>
        <v>1070596</v>
      </c>
      <c r="I15" s="64">
        <f>I16</f>
        <v>1070596</v>
      </c>
      <c r="J15" s="64">
        <f>J16</f>
        <v>534120.17999999993</v>
      </c>
      <c r="K15" s="64">
        <f t="shared" si="0"/>
        <v>125.50805343071444</v>
      </c>
      <c r="L15" s="64">
        <f t="shared" si="1"/>
        <v>49.889984644067411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>G17+G18</f>
        <v>425566.45999999996</v>
      </c>
      <c r="H16" s="64">
        <f>H17+H18</f>
        <v>1070596</v>
      </c>
      <c r="I16" s="64">
        <f>I17+I18</f>
        <v>1070596</v>
      </c>
      <c r="J16" s="64">
        <f>J17+J18</f>
        <v>534120.17999999993</v>
      </c>
      <c r="K16" s="64">
        <f t="shared" si="0"/>
        <v>125.50805343071444</v>
      </c>
      <c r="L16" s="64">
        <f t="shared" si="1"/>
        <v>49.889984644067411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423580.04</v>
      </c>
      <c r="H17" s="65">
        <v>1066306</v>
      </c>
      <c r="I17" s="65">
        <v>1066306</v>
      </c>
      <c r="J17" s="65">
        <v>532011.22</v>
      </c>
      <c r="K17" s="65">
        <f t="shared" si="0"/>
        <v>125.59874634319408</v>
      </c>
      <c r="L17" s="65">
        <f t="shared" si="1"/>
        <v>49.892921919223937</v>
      </c>
    </row>
    <row r="18" spans="2:12" x14ac:dyDescent="0.25">
      <c r="B18" s="65"/>
      <c r="C18" s="65"/>
      <c r="D18" s="65"/>
      <c r="E18" s="65" t="s">
        <v>64</v>
      </c>
      <c r="F18" s="65" t="s">
        <v>65</v>
      </c>
      <c r="G18" s="65">
        <v>1986.42</v>
      </c>
      <c r="H18" s="65">
        <v>4290</v>
      </c>
      <c r="I18" s="65">
        <v>4290</v>
      </c>
      <c r="J18" s="65">
        <v>2108.96</v>
      </c>
      <c r="K18" s="65">
        <f t="shared" si="0"/>
        <v>106.16888674097119</v>
      </c>
      <c r="L18" s="65">
        <f t="shared" si="1"/>
        <v>49.159906759906761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6" t="s">
        <v>3</v>
      </c>
      <c r="C21" s="117"/>
      <c r="D21" s="117"/>
      <c r="E21" s="117"/>
      <c r="F21" s="118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19">
        <v>1</v>
      </c>
      <c r="C22" s="120"/>
      <c r="D22" s="120"/>
      <c r="E22" s="120"/>
      <c r="F22" s="121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4"/>
      <c r="C23" s="65"/>
      <c r="D23" s="66"/>
      <c r="E23" s="67"/>
      <c r="F23" s="8" t="s">
        <v>21</v>
      </c>
      <c r="G23" s="64">
        <f>G24+G67</f>
        <v>425681.17999999993</v>
      </c>
      <c r="H23" s="64">
        <f>H24+H67</f>
        <v>1071296</v>
      </c>
      <c r="I23" s="64">
        <f>I24+I67</f>
        <v>1071296</v>
      </c>
      <c r="J23" s="64">
        <f>J24+J67</f>
        <v>534120.17999999993</v>
      </c>
      <c r="K23" s="69">
        <f t="shared" ref="K23:K70" si="3">(J23*100)/G23</f>
        <v>125.4742293281559</v>
      </c>
      <c r="L23" s="69">
        <f t="shared" ref="L23:L70" si="4">(J23*100)/I23</f>
        <v>49.857385820538859</v>
      </c>
    </row>
    <row r="24" spans="2:12" x14ac:dyDescent="0.25">
      <c r="B24" s="64" t="s">
        <v>66</v>
      </c>
      <c r="C24" s="64"/>
      <c r="D24" s="64"/>
      <c r="E24" s="64"/>
      <c r="F24" s="64" t="s">
        <v>67</v>
      </c>
      <c r="G24" s="64">
        <f>G25+G34+G61</f>
        <v>423694.75999999995</v>
      </c>
      <c r="H24" s="64">
        <f>H25+H34+H61</f>
        <v>1067006</v>
      </c>
      <c r="I24" s="64">
        <f>I25+I34+I61</f>
        <v>1067006</v>
      </c>
      <c r="J24" s="64">
        <f>J25+J34+J61</f>
        <v>532011.22</v>
      </c>
      <c r="K24" s="64">
        <f t="shared" si="3"/>
        <v>125.5647391060489</v>
      </c>
      <c r="L24" s="64">
        <f t="shared" si="4"/>
        <v>49.860190102023793</v>
      </c>
    </row>
    <row r="25" spans="2:12" x14ac:dyDescent="0.25">
      <c r="B25" s="64"/>
      <c r="C25" s="64" t="s">
        <v>68</v>
      </c>
      <c r="D25" s="64"/>
      <c r="E25" s="64"/>
      <c r="F25" s="64" t="s">
        <v>69</v>
      </c>
      <c r="G25" s="64">
        <f>G26+G29+G31</f>
        <v>369445.33999999997</v>
      </c>
      <c r="H25" s="64">
        <f>H26+H29+H31</f>
        <v>949396</v>
      </c>
      <c r="I25" s="64">
        <f>I26+I29+I31</f>
        <v>949396</v>
      </c>
      <c r="J25" s="64">
        <f>J26+J29+J31</f>
        <v>476714.38000000006</v>
      </c>
      <c r="K25" s="64">
        <f t="shared" si="3"/>
        <v>129.03515848920981</v>
      </c>
      <c r="L25" s="64">
        <f t="shared" si="4"/>
        <v>50.212385558818447</v>
      </c>
    </row>
    <row r="26" spans="2:12" x14ac:dyDescent="0.25">
      <c r="B26" s="64"/>
      <c r="C26" s="64"/>
      <c r="D26" s="64" t="s">
        <v>70</v>
      </c>
      <c r="E26" s="64"/>
      <c r="F26" s="64" t="s">
        <v>71</v>
      </c>
      <c r="G26" s="64">
        <f>G27+G28</f>
        <v>285053.61</v>
      </c>
      <c r="H26" s="64">
        <f>H27+H28</f>
        <v>782400</v>
      </c>
      <c r="I26" s="64">
        <f>I27+I28</f>
        <v>782400</v>
      </c>
      <c r="J26" s="64">
        <f>J27+J28</f>
        <v>394886.77</v>
      </c>
      <c r="K26" s="64">
        <f t="shared" si="3"/>
        <v>138.53070304915627</v>
      </c>
      <c r="L26" s="64">
        <f t="shared" si="4"/>
        <v>50.471212934560327</v>
      </c>
    </row>
    <row r="27" spans="2:12" x14ac:dyDescent="0.25">
      <c r="B27" s="65"/>
      <c r="C27" s="65"/>
      <c r="D27" s="65"/>
      <c r="E27" s="65" t="s">
        <v>72</v>
      </c>
      <c r="F27" s="65" t="s">
        <v>73</v>
      </c>
      <c r="G27" s="65">
        <v>283290.55</v>
      </c>
      <c r="H27" s="65">
        <v>779400</v>
      </c>
      <c r="I27" s="65">
        <v>779400</v>
      </c>
      <c r="J27" s="65">
        <v>394172.58</v>
      </c>
      <c r="K27" s="65">
        <f t="shared" si="3"/>
        <v>139.14074437004695</v>
      </c>
      <c r="L27" s="65">
        <f t="shared" si="4"/>
        <v>50.57384911470362</v>
      </c>
    </row>
    <row r="28" spans="2:12" x14ac:dyDescent="0.25">
      <c r="B28" s="65"/>
      <c r="C28" s="65"/>
      <c r="D28" s="65"/>
      <c r="E28" s="65" t="s">
        <v>74</v>
      </c>
      <c r="F28" s="65" t="s">
        <v>75</v>
      </c>
      <c r="G28" s="65">
        <v>1763.06</v>
      </c>
      <c r="H28" s="65">
        <v>3000</v>
      </c>
      <c r="I28" s="65">
        <v>3000</v>
      </c>
      <c r="J28" s="65">
        <v>714.19</v>
      </c>
      <c r="K28" s="65">
        <f t="shared" si="3"/>
        <v>40.508547638764419</v>
      </c>
      <c r="L28" s="65">
        <f t="shared" si="4"/>
        <v>23.806333333333335</v>
      </c>
    </row>
    <row r="29" spans="2:12" x14ac:dyDescent="0.25">
      <c r="B29" s="64"/>
      <c r="C29" s="64"/>
      <c r="D29" s="64" t="s">
        <v>76</v>
      </c>
      <c r="E29" s="64"/>
      <c r="F29" s="64" t="s">
        <v>77</v>
      </c>
      <c r="G29" s="64">
        <f>G30</f>
        <v>13750.97</v>
      </c>
      <c r="H29" s="64">
        <f>H30</f>
        <v>27000</v>
      </c>
      <c r="I29" s="64">
        <f>I30</f>
        <v>27000</v>
      </c>
      <c r="J29" s="64">
        <f>J30</f>
        <v>9636.5300000000007</v>
      </c>
      <c r="K29" s="64">
        <f t="shared" si="3"/>
        <v>70.078910796838329</v>
      </c>
      <c r="L29" s="64">
        <f t="shared" si="4"/>
        <v>35.690851851851853</v>
      </c>
    </row>
    <row r="30" spans="2:12" x14ac:dyDescent="0.25">
      <c r="B30" s="65"/>
      <c r="C30" s="65"/>
      <c r="D30" s="65"/>
      <c r="E30" s="65" t="s">
        <v>78</v>
      </c>
      <c r="F30" s="65" t="s">
        <v>77</v>
      </c>
      <c r="G30" s="65">
        <v>13750.97</v>
      </c>
      <c r="H30" s="65">
        <v>27000</v>
      </c>
      <c r="I30" s="65">
        <v>27000</v>
      </c>
      <c r="J30" s="65">
        <v>9636.5300000000007</v>
      </c>
      <c r="K30" s="65">
        <f t="shared" si="3"/>
        <v>70.078910796838329</v>
      </c>
      <c r="L30" s="65">
        <f t="shared" si="4"/>
        <v>35.690851851851853</v>
      </c>
    </row>
    <row r="31" spans="2:12" x14ac:dyDescent="0.25">
      <c r="B31" s="64"/>
      <c r="C31" s="64"/>
      <c r="D31" s="64" t="s">
        <v>79</v>
      </c>
      <c r="E31" s="64"/>
      <c r="F31" s="64" t="s">
        <v>80</v>
      </c>
      <c r="G31" s="64">
        <f>G32+G33</f>
        <v>70640.759999999995</v>
      </c>
      <c r="H31" s="64">
        <f>H32+H33</f>
        <v>139996</v>
      </c>
      <c r="I31" s="64">
        <f>I32+I33</f>
        <v>139996</v>
      </c>
      <c r="J31" s="64">
        <f>J32+J33</f>
        <v>72191.08</v>
      </c>
      <c r="K31" s="64">
        <f t="shared" si="3"/>
        <v>102.19465362490438</v>
      </c>
      <c r="L31" s="64">
        <f t="shared" si="4"/>
        <v>51.566530472299206</v>
      </c>
    </row>
    <row r="32" spans="2:12" x14ac:dyDescent="0.25">
      <c r="B32" s="65"/>
      <c r="C32" s="65"/>
      <c r="D32" s="65"/>
      <c r="E32" s="65" t="s">
        <v>81</v>
      </c>
      <c r="F32" s="65" t="s">
        <v>82</v>
      </c>
      <c r="G32" s="65">
        <v>23606.880000000001</v>
      </c>
      <c r="H32" s="65">
        <v>8400</v>
      </c>
      <c r="I32" s="65">
        <v>8400</v>
      </c>
      <c r="J32" s="65">
        <v>8392.91</v>
      </c>
      <c r="K32" s="65">
        <f t="shared" si="3"/>
        <v>35.552813417105519</v>
      </c>
      <c r="L32" s="65">
        <f t="shared" si="4"/>
        <v>99.915595238095236</v>
      </c>
    </row>
    <row r="33" spans="2:12" x14ac:dyDescent="0.25">
      <c r="B33" s="65"/>
      <c r="C33" s="65"/>
      <c r="D33" s="65"/>
      <c r="E33" s="65" t="s">
        <v>83</v>
      </c>
      <c r="F33" s="65" t="s">
        <v>84</v>
      </c>
      <c r="G33" s="65">
        <v>47033.88</v>
      </c>
      <c r="H33" s="65">
        <v>131596</v>
      </c>
      <c r="I33" s="65">
        <v>131596</v>
      </c>
      <c r="J33" s="65">
        <v>63798.17</v>
      </c>
      <c r="K33" s="65">
        <f t="shared" si="3"/>
        <v>135.64300882682866</v>
      </c>
      <c r="L33" s="65">
        <f t="shared" si="4"/>
        <v>48.480326149730992</v>
      </c>
    </row>
    <row r="34" spans="2:12" x14ac:dyDescent="0.25">
      <c r="B34" s="64"/>
      <c r="C34" s="64" t="s">
        <v>85</v>
      </c>
      <c r="D34" s="64"/>
      <c r="E34" s="64"/>
      <c r="F34" s="64" t="s">
        <v>86</v>
      </c>
      <c r="G34" s="64">
        <f>G35+G39+G44+G54+G56</f>
        <v>39070.119999999995</v>
      </c>
      <c r="H34" s="64">
        <f>H35+H39+H44+H54+H56</f>
        <v>111180</v>
      </c>
      <c r="I34" s="64">
        <f>I35+I39+I44+I54+I56</f>
        <v>111180</v>
      </c>
      <c r="J34" s="64">
        <f>J35+J39+J44+J54+J56</f>
        <v>50631.619999999995</v>
      </c>
      <c r="K34" s="64">
        <f t="shared" si="3"/>
        <v>129.59166749423858</v>
      </c>
      <c r="L34" s="64">
        <f t="shared" si="4"/>
        <v>45.540223061701745</v>
      </c>
    </row>
    <row r="35" spans="2:12" x14ac:dyDescent="0.25">
      <c r="B35" s="64"/>
      <c r="C35" s="64"/>
      <c r="D35" s="64" t="s">
        <v>87</v>
      </c>
      <c r="E35" s="64"/>
      <c r="F35" s="64" t="s">
        <v>88</v>
      </c>
      <c r="G35" s="64">
        <f>G36+G37+G38</f>
        <v>10225.789999999999</v>
      </c>
      <c r="H35" s="64">
        <f>H36+H37+H38</f>
        <v>24000</v>
      </c>
      <c r="I35" s="64">
        <f>I36+I37+I38</f>
        <v>24000</v>
      </c>
      <c r="J35" s="64">
        <f>J36+J37+J38</f>
        <v>12189.6</v>
      </c>
      <c r="K35" s="64">
        <f t="shared" si="3"/>
        <v>119.20448200090165</v>
      </c>
      <c r="L35" s="64">
        <f t="shared" si="4"/>
        <v>50.79</v>
      </c>
    </row>
    <row r="36" spans="2:12" x14ac:dyDescent="0.25">
      <c r="B36" s="65"/>
      <c r="C36" s="65"/>
      <c r="D36" s="65"/>
      <c r="E36" s="65" t="s">
        <v>89</v>
      </c>
      <c r="F36" s="65" t="s">
        <v>90</v>
      </c>
      <c r="G36" s="65">
        <v>1700</v>
      </c>
      <c r="H36" s="65">
        <v>4500</v>
      </c>
      <c r="I36" s="65">
        <v>4500</v>
      </c>
      <c r="J36" s="65">
        <v>2800</v>
      </c>
      <c r="K36" s="65">
        <f t="shared" si="3"/>
        <v>164.70588235294119</v>
      </c>
      <c r="L36" s="65">
        <f t="shared" si="4"/>
        <v>62.222222222222221</v>
      </c>
    </row>
    <row r="37" spans="2:12" x14ac:dyDescent="0.25">
      <c r="B37" s="65"/>
      <c r="C37" s="65"/>
      <c r="D37" s="65"/>
      <c r="E37" s="65" t="s">
        <v>91</v>
      </c>
      <c r="F37" s="65" t="s">
        <v>92</v>
      </c>
      <c r="G37" s="65">
        <v>8282.8799999999992</v>
      </c>
      <c r="H37" s="65">
        <v>19000</v>
      </c>
      <c r="I37" s="65">
        <v>19000</v>
      </c>
      <c r="J37" s="65">
        <v>9309.6</v>
      </c>
      <c r="K37" s="65">
        <f t="shared" si="3"/>
        <v>112.39568845618916</v>
      </c>
      <c r="L37" s="65">
        <f t="shared" si="4"/>
        <v>48.997894736842106</v>
      </c>
    </row>
    <row r="38" spans="2:12" x14ac:dyDescent="0.25">
      <c r="B38" s="65"/>
      <c r="C38" s="65"/>
      <c r="D38" s="65"/>
      <c r="E38" s="65" t="s">
        <v>93</v>
      </c>
      <c r="F38" s="65" t="s">
        <v>94</v>
      </c>
      <c r="G38" s="65">
        <v>242.91</v>
      </c>
      <c r="H38" s="65">
        <v>500</v>
      </c>
      <c r="I38" s="65">
        <v>500</v>
      </c>
      <c r="J38" s="65">
        <v>80</v>
      </c>
      <c r="K38" s="65">
        <f t="shared" si="3"/>
        <v>32.934008480507181</v>
      </c>
      <c r="L38" s="65">
        <f t="shared" si="4"/>
        <v>16</v>
      </c>
    </row>
    <row r="39" spans="2:12" x14ac:dyDescent="0.25">
      <c r="B39" s="64"/>
      <c r="C39" s="64"/>
      <c r="D39" s="64" t="s">
        <v>95</v>
      </c>
      <c r="E39" s="64"/>
      <c r="F39" s="64" t="s">
        <v>96</v>
      </c>
      <c r="G39" s="64">
        <f>G40+G41+G42+G43</f>
        <v>6094.32</v>
      </c>
      <c r="H39" s="64">
        <f>H40+H41+H42+H43</f>
        <v>24200</v>
      </c>
      <c r="I39" s="64">
        <f>I40+I41+I42+I43</f>
        <v>24200</v>
      </c>
      <c r="J39" s="64">
        <f>J40+J41+J42+J43</f>
        <v>8608.35</v>
      </c>
      <c r="K39" s="64">
        <f t="shared" si="3"/>
        <v>141.25201827275234</v>
      </c>
      <c r="L39" s="64">
        <f t="shared" si="4"/>
        <v>35.571694214876032</v>
      </c>
    </row>
    <row r="40" spans="2:12" x14ac:dyDescent="0.25">
      <c r="B40" s="65"/>
      <c r="C40" s="65"/>
      <c r="D40" s="65"/>
      <c r="E40" s="65" t="s">
        <v>97</v>
      </c>
      <c r="F40" s="65" t="s">
        <v>98</v>
      </c>
      <c r="G40" s="65">
        <v>2372.11</v>
      </c>
      <c r="H40" s="65">
        <v>7200</v>
      </c>
      <c r="I40" s="65">
        <v>7200</v>
      </c>
      <c r="J40" s="65">
        <v>2485.81</v>
      </c>
      <c r="K40" s="65">
        <f t="shared" si="3"/>
        <v>104.79320098983605</v>
      </c>
      <c r="L40" s="65">
        <f t="shared" si="4"/>
        <v>34.52513888888889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3562.02</v>
      </c>
      <c r="H41" s="65">
        <v>16000</v>
      </c>
      <c r="I41" s="65">
        <v>16000</v>
      </c>
      <c r="J41" s="65">
        <v>4478.76</v>
      </c>
      <c r="K41" s="65">
        <f t="shared" si="3"/>
        <v>125.73652028904947</v>
      </c>
      <c r="L41" s="65">
        <f t="shared" si="4"/>
        <v>27.992249999999999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160.19</v>
      </c>
      <c r="H42" s="65">
        <v>500</v>
      </c>
      <c r="I42" s="65">
        <v>500</v>
      </c>
      <c r="J42" s="65">
        <v>100</v>
      </c>
      <c r="K42" s="65">
        <f t="shared" si="3"/>
        <v>62.425869280229726</v>
      </c>
      <c r="L42" s="65">
        <f t="shared" si="4"/>
        <v>20</v>
      </c>
    </row>
    <row r="43" spans="2:12" x14ac:dyDescent="0.25">
      <c r="B43" s="65"/>
      <c r="C43" s="65"/>
      <c r="D43" s="65"/>
      <c r="E43" s="65" t="s">
        <v>103</v>
      </c>
      <c r="F43" s="65" t="s">
        <v>104</v>
      </c>
      <c r="G43" s="65">
        <v>0</v>
      </c>
      <c r="H43" s="65">
        <v>500</v>
      </c>
      <c r="I43" s="65">
        <v>500</v>
      </c>
      <c r="J43" s="65">
        <v>1543.78</v>
      </c>
      <c r="K43" s="65" t="e">
        <f t="shared" si="3"/>
        <v>#DIV/0!</v>
      </c>
      <c r="L43" s="65">
        <f t="shared" si="4"/>
        <v>308.75599999999997</v>
      </c>
    </row>
    <row r="44" spans="2:12" x14ac:dyDescent="0.25">
      <c r="B44" s="64"/>
      <c r="C44" s="64"/>
      <c r="D44" s="64" t="s">
        <v>105</v>
      </c>
      <c r="E44" s="64"/>
      <c r="F44" s="64" t="s">
        <v>106</v>
      </c>
      <c r="G44" s="64">
        <f>G45+G46+G47+G48+G49+G50+G51+G52+G53</f>
        <v>22010.329999999998</v>
      </c>
      <c r="H44" s="64">
        <f>H45+H46+H47+H48+H49+H50+H51+H52+H53</f>
        <v>60900</v>
      </c>
      <c r="I44" s="64">
        <f>I45+I46+I47+I48+I49+I50+I51+I52+I53</f>
        <v>60900</v>
      </c>
      <c r="J44" s="64">
        <f>J45+J46+J47+J48+J49+J50+J51+J52+J53</f>
        <v>28996.11</v>
      </c>
      <c r="K44" s="64">
        <f t="shared" si="3"/>
        <v>131.73864271912325</v>
      </c>
      <c r="L44" s="64">
        <f t="shared" si="4"/>
        <v>47.61266009852217</v>
      </c>
    </row>
    <row r="45" spans="2:12" x14ac:dyDescent="0.25">
      <c r="B45" s="65"/>
      <c r="C45" s="65"/>
      <c r="D45" s="65"/>
      <c r="E45" s="65" t="s">
        <v>107</v>
      </c>
      <c r="F45" s="65" t="s">
        <v>108</v>
      </c>
      <c r="G45" s="65">
        <v>2526.7600000000002</v>
      </c>
      <c r="H45" s="65">
        <v>6500</v>
      </c>
      <c r="I45" s="65">
        <v>6500</v>
      </c>
      <c r="J45" s="65">
        <v>2687.83</v>
      </c>
      <c r="K45" s="65">
        <f t="shared" si="3"/>
        <v>106.37456663869935</v>
      </c>
      <c r="L45" s="65">
        <f t="shared" si="4"/>
        <v>41.351230769230767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697.5</v>
      </c>
      <c r="H46" s="65">
        <v>3000</v>
      </c>
      <c r="I46" s="65">
        <v>3000</v>
      </c>
      <c r="J46" s="65">
        <v>50</v>
      </c>
      <c r="K46" s="65">
        <f t="shared" si="3"/>
        <v>7.1684587813620073</v>
      </c>
      <c r="L46" s="65">
        <f t="shared" si="4"/>
        <v>1.6666666666666667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1583.72</v>
      </c>
      <c r="H47" s="65">
        <v>1870</v>
      </c>
      <c r="I47" s="65">
        <v>1870</v>
      </c>
      <c r="J47" s="65">
        <v>210</v>
      </c>
      <c r="K47" s="65">
        <f t="shared" si="3"/>
        <v>13.259919682772207</v>
      </c>
      <c r="L47" s="65">
        <f t="shared" si="4"/>
        <v>11.229946524064172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2484.7800000000002</v>
      </c>
      <c r="H48" s="65">
        <v>5000</v>
      </c>
      <c r="I48" s="65">
        <v>5000</v>
      </c>
      <c r="J48" s="65">
        <v>2550.66</v>
      </c>
      <c r="K48" s="65">
        <f t="shared" si="3"/>
        <v>102.65134136623765</v>
      </c>
      <c r="L48" s="65">
        <f t="shared" si="4"/>
        <v>51.013199999999998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720.7</v>
      </c>
      <c r="H49" s="65">
        <v>1700</v>
      </c>
      <c r="I49" s="65">
        <v>1700</v>
      </c>
      <c r="J49" s="65">
        <v>857.8</v>
      </c>
      <c r="K49" s="65">
        <f t="shared" si="3"/>
        <v>119.02317191619258</v>
      </c>
      <c r="L49" s="65">
        <f t="shared" si="4"/>
        <v>50.458823529411767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0</v>
      </c>
      <c r="H50" s="65">
        <v>2000</v>
      </c>
      <c r="I50" s="65">
        <v>2000</v>
      </c>
      <c r="J50" s="65">
        <v>0</v>
      </c>
      <c r="K50" s="65" t="e">
        <f t="shared" si="3"/>
        <v>#DIV/0!</v>
      </c>
      <c r="L50" s="65">
        <f t="shared" si="4"/>
        <v>0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13670.98</v>
      </c>
      <c r="H51" s="65">
        <v>40000</v>
      </c>
      <c r="I51" s="65">
        <v>40000</v>
      </c>
      <c r="J51" s="65">
        <v>22269.919999999998</v>
      </c>
      <c r="K51" s="65">
        <f t="shared" si="3"/>
        <v>162.89922156275557</v>
      </c>
      <c r="L51" s="65">
        <f t="shared" si="4"/>
        <v>55.674799999999998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28.2</v>
      </c>
      <c r="H52" s="65">
        <v>130</v>
      </c>
      <c r="I52" s="65">
        <v>130</v>
      </c>
      <c r="J52" s="65">
        <v>33.840000000000003</v>
      </c>
      <c r="K52" s="65">
        <f t="shared" si="3"/>
        <v>120</v>
      </c>
      <c r="L52" s="65">
        <f t="shared" si="4"/>
        <v>26.030769230769231</v>
      </c>
    </row>
    <row r="53" spans="2:12" x14ac:dyDescent="0.25">
      <c r="B53" s="65"/>
      <c r="C53" s="65"/>
      <c r="D53" s="65"/>
      <c r="E53" s="65" t="s">
        <v>123</v>
      </c>
      <c r="F53" s="65" t="s">
        <v>124</v>
      </c>
      <c r="G53" s="65">
        <v>297.69</v>
      </c>
      <c r="H53" s="65">
        <v>700</v>
      </c>
      <c r="I53" s="65">
        <v>700</v>
      </c>
      <c r="J53" s="65">
        <v>336.06</v>
      </c>
      <c r="K53" s="65">
        <f t="shared" si="3"/>
        <v>112.8892472034667</v>
      </c>
      <c r="L53" s="65">
        <f t="shared" si="4"/>
        <v>48.008571428571429</v>
      </c>
    </row>
    <row r="54" spans="2:12" x14ac:dyDescent="0.25">
      <c r="B54" s="64"/>
      <c r="C54" s="64"/>
      <c r="D54" s="64" t="s">
        <v>125</v>
      </c>
      <c r="E54" s="64"/>
      <c r="F54" s="64" t="s">
        <v>126</v>
      </c>
      <c r="G54" s="64">
        <f>G55</f>
        <v>0</v>
      </c>
      <c r="H54" s="64">
        <f>H55</f>
        <v>300</v>
      </c>
      <c r="I54" s="64">
        <f>I55</f>
        <v>300</v>
      </c>
      <c r="J54" s="64">
        <f>J55</f>
        <v>0</v>
      </c>
      <c r="K54" s="64" t="e">
        <f t="shared" si="3"/>
        <v>#DIV/0!</v>
      </c>
      <c r="L54" s="64">
        <f t="shared" si="4"/>
        <v>0</v>
      </c>
    </row>
    <row r="55" spans="2:12" x14ac:dyDescent="0.25">
      <c r="B55" s="65"/>
      <c r="C55" s="65"/>
      <c r="D55" s="65"/>
      <c r="E55" s="65" t="s">
        <v>127</v>
      </c>
      <c r="F55" s="65" t="s">
        <v>128</v>
      </c>
      <c r="G55" s="65">
        <v>0</v>
      </c>
      <c r="H55" s="65">
        <v>300</v>
      </c>
      <c r="I55" s="65">
        <v>300</v>
      </c>
      <c r="J55" s="65">
        <v>0</v>
      </c>
      <c r="K55" s="65" t="e">
        <f t="shared" si="3"/>
        <v>#DIV/0!</v>
      </c>
      <c r="L55" s="65">
        <f t="shared" si="4"/>
        <v>0</v>
      </c>
    </row>
    <row r="56" spans="2:12" x14ac:dyDescent="0.25">
      <c r="B56" s="64"/>
      <c r="C56" s="64"/>
      <c r="D56" s="64" t="s">
        <v>129</v>
      </c>
      <c r="E56" s="64"/>
      <c r="F56" s="64" t="s">
        <v>130</v>
      </c>
      <c r="G56" s="64">
        <f>G57+G58+G59+G60</f>
        <v>739.68</v>
      </c>
      <c r="H56" s="64">
        <f>H57+H58+H59+H60</f>
        <v>1780</v>
      </c>
      <c r="I56" s="64">
        <f>I57+I58+I59+I60</f>
        <v>1780</v>
      </c>
      <c r="J56" s="64">
        <f>J57+J58+J59+J60</f>
        <v>837.56000000000006</v>
      </c>
      <c r="K56" s="64">
        <f t="shared" si="3"/>
        <v>113.2327492969933</v>
      </c>
      <c r="L56" s="64">
        <f t="shared" si="4"/>
        <v>47.05393258426966</v>
      </c>
    </row>
    <row r="57" spans="2:12" x14ac:dyDescent="0.25">
      <c r="B57" s="65"/>
      <c r="C57" s="65"/>
      <c r="D57" s="65"/>
      <c r="E57" s="65" t="s">
        <v>131</v>
      </c>
      <c r="F57" s="65" t="s">
        <v>132</v>
      </c>
      <c r="G57" s="65">
        <v>641.80999999999995</v>
      </c>
      <c r="H57" s="65">
        <v>800</v>
      </c>
      <c r="I57" s="65">
        <v>800</v>
      </c>
      <c r="J57" s="65">
        <v>629.34</v>
      </c>
      <c r="K57" s="65">
        <f t="shared" si="3"/>
        <v>98.057057384584226</v>
      </c>
      <c r="L57" s="65">
        <f t="shared" si="4"/>
        <v>78.667500000000004</v>
      </c>
    </row>
    <row r="58" spans="2:12" x14ac:dyDescent="0.25">
      <c r="B58" s="65"/>
      <c r="C58" s="65"/>
      <c r="D58" s="65"/>
      <c r="E58" s="65" t="s">
        <v>133</v>
      </c>
      <c r="F58" s="65" t="s">
        <v>134</v>
      </c>
      <c r="G58" s="65">
        <v>0</v>
      </c>
      <c r="H58" s="65">
        <v>150</v>
      </c>
      <c r="I58" s="65">
        <v>150</v>
      </c>
      <c r="J58" s="65">
        <v>0</v>
      </c>
      <c r="K58" s="65" t="e">
        <f t="shared" si="3"/>
        <v>#DIV/0!</v>
      </c>
      <c r="L58" s="65">
        <f t="shared" si="4"/>
        <v>0</v>
      </c>
    </row>
    <row r="59" spans="2:12" x14ac:dyDescent="0.25">
      <c r="B59" s="65"/>
      <c r="C59" s="65"/>
      <c r="D59" s="65"/>
      <c r="E59" s="65" t="s">
        <v>135</v>
      </c>
      <c r="F59" s="65" t="s">
        <v>136</v>
      </c>
      <c r="G59" s="65">
        <v>0</v>
      </c>
      <c r="H59" s="65">
        <v>130</v>
      </c>
      <c r="I59" s="65">
        <v>130</v>
      </c>
      <c r="J59" s="65">
        <v>63.72</v>
      </c>
      <c r="K59" s="65" t="e">
        <f t="shared" si="3"/>
        <v>#DIV/0!</v>
      </c>
      <c r="L59" s="65">
        <f t="shared" si="4"/>
        <v>49.015384615384619</v>
      </c>
    </row>
    <row r="60" spans="2:12" x14ac:dyDescent="0.25">
      <c r="B60" s="65"/>
      <c r="C60" s="65"/>
      <c r="D60" s="65"/>
      <c r="E60" s="65" t="s">
        <v>137</v>
      </c>
      <c r="F60" s="65" t="s">
        <v>130</v>
      </c>
      <c r="G60" s="65">
        <v>97.87</v>
      </c>
      <c r="H60" s="65">
        <v>700</v>
      </c>
      <c r="I60" s="65">
        <v>700</v>
      </c>
      <c r="J60" s="65">
        <v>144.5</v>
      </c>
      <c r="K60" s="65">
        <f t="shared" si="3"/>
        <v>147.64483498518442</v>
      </c>
      <c r="L60" s="65">
        <f t="shared" si="4"/>
        <v>20.642857142857142</v>
      </c>
    </row>
    <row r="61" spans="2:12" x14ac:dyDescent="0.25">
      <c r="B61" s="64"/>
      <c r="C61" s="64" t="s">
        <v>138</v>
      </c>
      <c r="D61" s="64"/>
      <c r="E61" s="64"/>
      <c r="F61" s="64" t="s">
        <v>139</v>
      </c>
      <c r="G61" s="64">
        <f>G62+G64</f>
        <v>15179.3</v>
      </c>
      <c r="H61" s="64">
        <f>H62+H64</f>
        <v>6430</v>
      </c>
      <c r="I61" s="64">
        <f>I62+I64</f>
        <v>6430</v>
      </c>
      <c r="J61" s="64">
        <f>J62+J64</f>
        <v>4665.22</v>
      </c>
      <c r="K61" s="64">
        <f t="shared" si="3"/>
        <v>30.734091822416055</v>
      </c>
      <c r="L61" s="64">
        <f t="shared" si="4"/>
        <v>72.553965785381024</v>
      </c>
    </row>
    <row r="62" spans="2:12" x14ac:dyDescent="0.25">
      <c r="B62" s="64"/>
      <c r="C62" s="64"/>
      <c r="D62" s="64" t="s">
        <v>140</v>
      </c>
      <c r="E62" s="64"/>
      <c r="F62" s="64" t="s">
        <v>141</v>
      </c>
      <c r="G62" s="64">
        <f>G63</f>
        <v>372.9</v>
      </c>
      <c r="H62" s="64">
        <f>H63</f>
        <v>430</v>
      </c>
      <c r="I62" s="64">
        <f>I63</f>
        <v>430</v>
      </c>
      <c r="J62" s="64">
        <f>J63</f>
        <v>250.36</v>
      </c>
      <c r="K62" s="64">
        <f t="shared" si="3"/>
        <v>67.138643067846616</v>
      </c>
      <c r="L62" s="64">
        <f t="shared" si="4"/>
        <v>58.223255813953486</v>
      </c>
    </row>
    <row r="63" spans="2:12" x14ac:dyDescent="0.25">
      <c r="B63" s="65"/>
      <c r="C63" s="65"/>
      <c r="D63" s="65"/>
      <c r="E63" s="65" t="s">
        <v>142</v>
      </c>
      <c r="F63" s="65" t="s">
        <v>143</v>
      </c>
      <c r="G63" s="65">
        <v>372.9</v>
      </c>
      <c r="H63" s="65">
        <v>430</v>
      </c>
      <c r="I63" s="65">
        <v>430</v>
      </c>
      <c r="J63" s="65">
        <v>250.36</v>
      </c>
      <c r="K63" s="65">
        <f t="shared" si="3"/>
        <v>67.138643067846616</v>
      </c>
      <c r="L63" s="65">
        <f t="shared" si="4"/>
        <v>58.223255813953486</v>
      </c>
    </row>
    <row r="64" spans="2:12" x14ac:dyDescent="0.25">
      <c r="B64" s="64"/>
      <c r="C64" s="64"/>
      <c r="D64" s="64" t="s">
        <v>144</v>
      </c>
      <c r="E64" s="64"/>
      <c r="F64" s="64" t="s">
        <v>145</v>
      </c>
      <c r="G64" s="64">
        <f>G65+G66</f>
        <v>14806.4</v>
      </c>
      <c r="H64" s="64">
        <f>H65+H66</f>
        <v>6000</v>
      </c>
      <c r="I64" s="64">
        <f>I65+I66</f>
        <v>6000</v>
      </c>
      <c r="J64" s="64">
        <f>J65+J66</f>
        <v>4414.8600000000006</v>
      </c>
      <c r="K64" s="64">
        <f t="shared" si="3"/>
        <v>29.817241192997624</v>
      </c>
      <c r="L64" s="64">
        <f t="shared" si="4"/>
        <v>73.581000000000003</v>
      </c>
    </row>
    <row r="65" spans="2:12" x14ac:dyDescent="0.25">
      <c r="B65" s="65"/>
      <c r="C65" s="65"/>
      <c r="D65" s="65"/>
      <c r="E65" s="65" t="s">
        <v>146</v>
      </c>
      <c r="F65" s="65" t="s">
        <v>147</v>
      </c>
      <c r="G65" s="65">
        <v>205</v>
      </c>
      <c r="H65" s="65">
        <v>500</v>
      </c>
      <c r="I65" s="65">
        <v>500</v>
      </c>
      <c r="J65" s="65">
        <v>408.54</v>
      </c>
      <c r="K65" s="65">
        <f t="shared" si="3"/>
        <v>199.28780487804877</v>
      </c>
      <c r="L65" s="65">
        <f t="shared" si="4"/>
        <v>81.707999999999998</v>
      </c>
    </row>
    <row r="66" spans="2:12" x14ac:dyDescent="0.25">
      <c r="B66" s="65"/>
      <c r="C66" s="65"/>
      <c r="D66" s="65"/>
      <c r="E66" s="65" t="s">
        <v>148</v>
      </c>
      <c r="F66" s="65" t="s">
        <v>149</v>
      </c>
      <c r="G66" s="65">
        <v>14601.4</v>
      </c>
      <c r="H66" s="65">
        <v>5500</v>
      </c>
      <c r="I66" s="65">
        <v>5500</v>
      </c>
      <c r="J66" s="65">
        <v>4006.32</v>
      </c>
      <c r="K66" s="65">
        <f t="shared" si="3"/>
        <v>27.437916912076926</v>
      </c>
      <c r="L66" s="65">
        <f t="shared" si="4"/>
        <v>72.842181818181814</v>
      </c>
    </row>
    <row r="67" spans="2:12" x14ac:dyDescent="0.25">
      <c r="B67" s="64" t="s">
        <v>150</v>
      </c>
      <c r="C67" s="64"/>
      <c r="D67" s="64"/>
      <c r="E67" s="64"/>
      <c r="F67" s="64" t="s">
        <v>151</v>
      </c>
      <c r="G67" s="64">
        <f t="shared" ref="G67:J69" si="5">G68</f>
        <v>1986.42</v>
      </c>
      <c r="H67" s="64">
        <f t="shared" si="5"/>
        <v>4290</v>
      </c>
      <c r="I67" s="64">
        <f t="shared" si="5"/>
        <v>4290</v>
      </c>
      <c r="J67" s="64">
        <f t="shared" si="5"/>
        <v>2108.96</v>
      </c>
      <c r="K67" s="64">
        <f t="shared" si="3"/>
        <v>106.16888674097119</v>
      </c>
      <c r="L67" s="64">
        <f t="shared" si="4"/>
        <v>49.159906759906761</v>
      </c>
    </row>
    <row r="68" spans="2:12" x14ac:dyDescent="0.25">
      <c r="B68" s="64"/>
      <c r="C68" s="64" t="s">
        <v>152</v>
      </c>
      <c r="D68" s="64"/>
      <c r="E68" s="64"/>
      <c r="F68" s="64" t="s">
        <v>153</v>
      </c>
      <c r="G68" s="64">
        <f t="shared" si="5"/>
        <v>1986.42</v>
      </c>
      <c r="H68" s="64">
        <f t="shared" si="5"/>
        <v>4290</v>
      </c>
      <c r="I68" s="64">
        <f t="shared" si="5"/>
        <v>4290</v>
      </c>
      <c r="J68" s="64">
        <f t="shared" si="5"/>
        <v>2108.96</v>
      </c>
      <c r="K68" s="64">
        <f t="shared" si="3"/>
        <v>106.16888674097119</v>
      </c>
      <c r="L68" s="64">
        <f t="shared" si="4"/>
        <v>49.159906759906761</v>
      </c>
    </row>
    <row r="69" spans="2:12" x14ac:dyDescent="0.25">
      <c r="B69" s="64"/>
      <c r="C69" s="64"/>
      <c r="D69" s="64" t="s">
        <v>154</v>
      </c>
      <c r="E69" s="64"/>
      <c r="F69" s="64" t="s">
        <v>155</v>
      </c>
      <c r="G69" s="64">
        <f t="shared" si="5"/>
        <v>1986.42</v>
      </c>
      <c r="H69" s="64">
        <f t="shared" si="5"/>
        <v>4290</v>
      </c>
      <c r="I69" s="64">
        <f t="shared" si="5"/>
        <v>4290</v>
      </c>
      <c r="J69" s="64">
        <f t="shared" si="5"/>
        <v>2108.96</v>
      </c>
      <c r="K69" s="64">
        <f t="shared" si="3"/>
        <v>106.16888674097119</v>
      </c>
      <c r="L69" s="64">
        <f t="shared" si="4"/>
        <v>49.159906759906761</v>
      </c>
    </row>
    <row r="70" spans="2:12" x14ac:dyDescent="0.25">
      <c r="B70" s="65"/>
      <c r="C70" s="65"/>
      <c r="D70" s="65"/>
      <c r="E70" s="65" t="s">
        <v>156</v>
      </c>
      <c r="F70" s="65" t="s">
        <v>157</v>
      </c>
      <c r="G70" s="65">
        <v>1986.42</v>
      </c>
      <c r="H70" s="65">
        <v>4290</v>
      </c>
      <c r="I70" s="65">
        <v>4290</v>
      </c>
      <c r="J70" s="65">
        <v>2108.96</v>
      </c>
      <c r="K70" s="65">
        <f t="shared" si="3"/>
        <v>106.16888674097119</v>
      </c>
      <c r="L70" s="65">
        <f t="shared" si="4"/>
        <v>49.159906759906761</v>
      </c>
    </row>
    <row r="71" spans="2:12" x14ac:dyDescent="0.25">
      <c r="B71" s="64"/>
      <c r="C71" s="65"/>
      <c r="D71" s="66"/>
      <c r="E71" s="67"/>
      <c r="F71" s="8"/>
      <c r="G71" s="64"/>
      <c r="H71" s="64"/>
      <c r="I71" s="64"/>
      <c r="J71" s="64"/>
      <c r="K71" s="69"/>
      <c r="L71" s="69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16" sqref="F16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94" t="s">
        <v>16</v>
      </c>
      <c r="C2" s="94"/>
      <c r="D2" s="94"/>
      <c r="E2" s="94"/>
      <c r="F2" s="94"/>
      <c r="G2" s="94"/>
      <c r="H2" s="94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>C7+C9</f>
        <v>425681.18</v>
      </c>
      <c r="D6" s="70">
        <f>D7+D9</f>
        <v>1071296</v>
      </c>
      <c r="E6" s="70">
        <f>E7+E9</f>
        <v>1071296</v>
      </c>
      <c r="F6" s="70">
        <f>F7+F9</f>
        <v>534120.18000000005</v>
      </c>
      <c r="G6" s="71">
        <f t="shared" ref="G6:G15" si="0">(F6*100)/C6</f>
        <v>125.4742293281559</v>
      </c>
      <c r="H6" s="71">
        <f t="shared" ref="H6:H15" si="1">(F6*100)/E6</f>
        <v>49.857385820538866</v>
      </c>
    </row>
    <row r="7" spans="1:8" x14ac:dyDescent="0.25">
      <c r="A7"/>
      <c r="B7" s="8" t="s">
        <v>158</v>
      </c>
      <c r="C7" s="70">
        <f>C8</f>
        <v>425566.46</v>
      </c>
      <c r="D7" s="70">
        <f>D8</f>
        <v>1070596</v>
      </c>
      <c r="E7" s="70">
        <f>E8</f>
        <v>1070596</v>
      </c>
      <c r="F7" s="70">
        <f>F8</f>
        <v>534120.18000000005</v>
      </c>
      <c r="G7" s="71">
        <f t="shared" si="0"/>
        <v>125.50805343071445</v>
      </c>
      <c r="H7" s="71">
        <f t="shared" si="1"/>
        <v>49.889984644067425</v>
      </c>
    </row>
    <row r="8" spans="1:8" x14ac:dyDescent="0.25">
      <c r="A8"/>
      <c r="B8" s="16" t="s">
        <v>159</v>
      </c>
      <c r="C8" s="72">
        <v>425566.46</v>
      </c>
      <c r="D8" s="72">
        <v>1070596</v>
      </c>
      <c r="E8" s="72">
        <v>1070596</v>
      </c>
      <c r="F8" s="73">
        <v>534120.18000000005</v>
      </c>
      <c r="G8" s="69">
        <f t="shared" si="0"/>
        <v>125.50805343071445</v>
      </c>
      <c r="H8" s="69">
        <f t="shared" si="1"/>
        <v>49.889984644067425</v>
      </c>
    </row>
    <row r="9" spans="1:8" x14ac:dyDescent="0.25">
      <c r="A9"/>
      <c r="B9" s="8" t="s">
        <v>160</v>
      </c>
      <c r="C9" s="70">
        <f>C10</f>
        <v>114.72</v>
      </c>
      <c r="D9" s="70">
        <f>D10</f>
        <v>700</v>
      </c>
      <c r="E9" s="70">
        <f>E10</f>
        <v>700</v>
      </c>
      <c r="F9" s="70">
        <f>F10</f>
        <v>0</v>
      </c>
      <c r="G9" s="71">
        <f t="shared" si="0"/>
        <v>0</v>
      </c>
      <c r="H9" s="71">
        <f t="shared" si="1"/>
        <v>0</v>
      </c>
    </row>
    <row r="10" spans="1:8" x14ac:dyDescent="0.25">
      <c r="A10"/>
      <c r="B10" s="16" t="s">
        <v>161</v>
      </c>
      <c r="C10" s="72">
        <v>114.72</v>
      </c>
      <c r="D10" s="72">
        <v>700</v>
      </c>
      <c r="E10" s="72">
        <v>700</v>
      </c>
      <c r="F10" s="73">
        <v>0</v>
      </c>
      <c r="G10" s="69">
        <f t="shared" si="0"/>
        <v>0</v>
      </c>
      <c r="H10" s="69">
        <f t="shared" si="1"/>
        <v>0</v>
      </c>
    </row>
    <row r="11" spans="1:8" x14ac:dyDescent="0.25">
      <c r="B11" s="8" t="s">
        <v>32</v>
      </c>
      <c r="C11" s="74">
        <f>C12+C14</f>
        <v>425681.18</v>
      </c>
      <c r="D11" s="74">
        <f>D12+D14</f>
        <v>1071296</v>
      </c>
      <c r="E11" s="74">
        <f>E12+E14</f>
        <v>1071296</v>
      </c>
      <c r="F11" s="74">
        <f>F12+F14</f>
        <v>534120.18000000005</v>
      </c>
      <c r="G11" s="71">
        <f t="shared" si="0"/>
        <v>125.4742293281559</v>
      </c>
      <c r="H11" s="71">
        <f t="shared" si="1"/>
        <v>49.857385820538866</v>
      </c>
    </row>
    <row r="12" spans="1:8" x14ac:dyDescent="0.25">
      <c r="A12"/>
      <c r="B12" s="8" t="s">
        <v>158</v>
      </c>
      <c r="C12" s="74">
        <f>C13</f>
        <v>425566.46</v>
      </c>
      <c r="D12" s="74">
        <f>D13</f>
        <v>1070596</v>
      </c>
      <c r="E12" s="74">
        <f>E13</f>
        <v>1070596</v>
      </c>
      <c r="F12" s="74">
        <f>F13</f>
        <v>534120.18000000005</v>
      </c>
      <c r="G12" s="71">
        <f t="shared" si="0"/>
        <v>125.50805343071444</v>
      </c>
      <c r="H12" s="71">
        <f t="shared" si="1"/>
        <v>49.889984644067418</v>
      </c>
    </row>
    <row r="13" spans="1:8" x14ac:dyDescent="0.25">
      <c r="A13"/>
      <c r="B13" s="16" t="s">
        <v>159</v>
      </c>
      <c r="C13" s="72">
        <v>425566.46</v>
      </c>
      <c r="D13" s="72">
        <v>1070596</v>
      </c>
      <c r="E13" s="75">
        <v>1070596</v>
      </c>
      <c r="F13" s="73">
        <v>534120.18000000005</v>
      </c>
      <c r="G13" s="69">
        <f t="shared" si="0"/>
        <v>125.50805343071444</v>
      </c>
      <c r="H13" s="69">
        <f t="shared" si="1"/>
        <v>49.889984644067418</v>
      </c>
    </row>
    <row r="14" spans="1:8" x14ac:dyDescent="0.25">
      <c r="A14"/>
      <c r="B14" s="8" t="s">
        <v>160</v>
      </c>
      <c r="C14" s="74">
        <f>C15</f>
        <v>114.72</v>
      </c>
      <c r="D14" s="74">
        <f>D15</f>
        <v>700</v>
      </c>
      <c r="E14" s="74">
        <f>E15</f>
        <v>700</v>
      </c>
      <c r="F14" s="74">
        <f>F15</f>
        <v>0</v>
      </c>
      <c r="G14" s="71">
        <f t="shared" si="0"/>
        <v>0</v>
      </c>
      <c r="H14" s="71">
        <f t="shared" si="1"/>
        <v>0</v>
      </c>
    </row>
    <row r="15" spans="1:8" x14ac:dyDescent="0.25">
      <c r="A15"/>
      <c r="B15" s="16" t="s">
        <v>161</v>
      </c>
      <c r="C15" s="72">
        <v>114.72</v>
      </c>
      <c r="D15" s="72">
        <v>700</v>
      </c>
      <c r="E15" s="75">
        <v>700</v>
      </c>
      <c r="F15" s="73">
        <v>0</v>
      </c>
      <c r="G15" s="69">
        <f t="shared" si="0"/>
        <v>0</v>
      </c>
      <c r="H15" s="69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topLeftCell="A5"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17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425681.18</v>
      </c>
      <c r="D6" s="74">
        <f t="shared" si="0"/>
        <v>1071296</v>
      </c>
      <c r="E6" s="74">
        <f t="shared" si="0"/>
        <v>1071296</v>
      </c>
      <c r="F6" s="74">
        <f t="shared" si="0"/>
        <v>534120.18000000005</v>
      </c>
      <c r="G6" s="69">
        <f>(F6*100)/C6</f>
        <v>125.47422932815587</v>
      </c>
      <c r="H6" s="69">
        <f>(F6*100)/E6</f>
        <v>49.857385820538859</v>
      </c>
    </row>
    <row r="7" spans="2:8" x14ac:dyDescent="0.25">
      <c r="B7" s="8" t="s">
        <v>162</v>
      </c>
      <c r="C7" s="74">
        <f t="shared" si="0"/>
        <v>425681.18</v>
      </c>
      <c r="D7" s="74">
        <f t="shared" si="0"/>
        <v>1071296</v>
      </c>
      <c r="E7" s="74">
        <f t="shared" si="0"/>
        <v>1071296</v>
      </c>
      <c r="F7" s="74">
        <f t="shared" si="0"/>
        <v>534120.18000000005</v>
      </c>
      <c r="G7" s="69">
        <f>(F7*100)/C7</f>
        <v>125.47422932815587</v>
      </c>
      <c r="H7" s="69">
        <f>(F7*100)/E7</f>
        <v>49.857385820538859</v>
      </c>
    </row>
    <row r="8" spans="2:8" x14ac:dyDescent="0.25">
      <c r="B8" s="11" t="s">
        <v>163</v>
      </c>
      <c r="C8" s="72">
        <v>425681.18</v>
      </c>
      <c r="D8" s="72">
        <v>1071296</v>
      </c>
      <c r="E8" s="72">
        <v>1071296</v>
      </c>
      <c r="F8" s="73">
        <v>534120.18000000005</v>
      </c>
      <c r="G8" s="69">
        <f>(F8*100)/C8</f>
        <v>125.47422932815587</v>
      </c>
      <c r="H8" s="69">
        <f>(F8*100)/E8</f>
        <v>49.857385820538859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4" t="s">
        <v>25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5.75" customHeight="1" x14ac:dyDescent="0.25">
      <c r="B5" s="94" t="s">
        <v>18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6" t="s">
        <v>3</v>
      </c>
      <c r="C7" s="117"/>
      <c r="D7" s="117"/>
      <c r="E7" s="117"/>
      <c r="F7" s="118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6">
        <v>1</v>
      </c>
      <c r="C8" s="117"/>
      <c r="D8" s="117"/>
      <c r="E8" s="117"/>
      <c r="F8" s="118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B3" sqref="B2:H3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19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28"/>
  <sheetViews>
    <sheetView tabSelected="1" zoomScaleNormal="100" workbookViewId="0">
      <selection activeCell="K11" sqref="K11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164</v>
      </c>
      <c r="C1" s="39"/>
    </row>
    <row r="2" spans="1:6" ht="15" customHeight="1" x14ac:dyDescent="0.2">
      <c r="A2" s="40" t="s">
        <v>34</v>
      </c>
      <c r="B2" s="41" t="s">
        <v>165</v>
      </c>
      <c r="C2" s="39"/>
    </row>
    <row r="3" spans="1:6" ht="43.5" customHeight="1" x14ac:dyDescent="0.2">
      <c r="A3" s="42" t="s">
        <v>35</v>
      </c>
      <c r="B3" s="37" t="s">
        <v>166</v>
      </c>
      <c r="C3" s="39"/>
    </row>
    <row r="4" spans="1:6" x14ac:dyDescent="0.2">
      <c r="A4" s="42" t="s">
        <v>36</v>
      </c>
      <c r="B4" s="43" t="s">
        <v>167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168</v>
      </c>
      <c r="B7" s="45"/>
      <c r="C7" s="76">
        <f>C11+C54</f>
        <v>1070596</v>
      </c>
      <c r="D7" s="76">
        <f>D11+D54</f>
        <v>1070596</v>
      </c>
      <c r="E7" s="76">
        <f>E11+E54</f>
        <v>534120.17999999993</v>
      </c>
      <c r="F7" s="76">
        <f>(E7*100)/D7</f>
        <v>49.889984644067418</v>
      </c>
    </row>
    <row r="8" spans="1:6" x14ac:dyDescent="0.2">
      <c r="A8" s="46" t="s">
        <v>68</v>
      </c>
      <c r="B8" s="45"/>
      <c r="C8" s="76">
        <f>C64</f>
        <v>700</v>
      </c>
      <c r="D8" s="76">
        <f>D64</f>
        <v>700</v>
      </c>
      <c r="E8" s="76">
        <f>E64</f>
        <v>0</v>
      </c>
      <c r="F8" s="76">
        <f>(E8*100)/D8</f>
        <v>0</v>
      </c>
    </row>
    <row r="9" spans="1:6" s="56" customFormat="1" x14ac:dyDescent="0.2"/>
    <row r="10" spans="1:6" ht="38.25" x14ac:dyDescent="0.2">
      <c r="A10" s="46" t="s">
        <v>169</v>
      </c>
      <c r="B10" s="46" t="s">
        <v>170</v>
      </c>
      <c r="C10" s="46" t="s">
        <v>43</v>
      </c>
      <c r="D10" s="46" t="s">
        <v>171</v>
      </c>
      <c r="E10" s="46" t="s">
        <v>172</v>
      </c>
      <c r="F10" s="46" t="s">
        <v>173</v>
      </c>
    </row>
    <row r="11" spans="1:6" x14ac:dyDescent="0.2">
      <c r="A11" s="48" t="s">
        <v>66</v>
      </c>
      <c r="B11" s="49" t="s">
        <v>67</v>
      </c>
      <c r="C11" s="79">
        <f>C12+C21+C48</f>
        <v>1066306</v>
      </c>
      <c r="D11" s="79">
        <f>D12+D21+D48</f>
        <v>1066306</v>
      </c>
      <c r="E11" s="79">
        <f>E12+E21+E48</f>
        <v>532011.22</v>
      </c>
      <c r="F11" s="80">
        <f>(E11*100)/D11</f>
        <v>49.892921919223937</v>
      </c>
    </row>
    <row r="12" spans="1:6" x14ac:dyDescent="0.2">
      <c r="A12" s="50" t="s">
        <v>68</v>
      </c>
      <c r="B12" s="51" t="s">
        <v>69</v>
      </c>
      <c r="C12" s="81">
        <f>C13+C16+C18</f>
        <v>949396</v>
      </c>
      <c r="D12" s="81">
        <f>D13+D16+D18</f>
        <v>949396</v>
      </c>
      <c r="E12" s="81">
        <f>E13+E16+E18</f>
        <v>476714.38000000006</v>
      </c>
      <c r="F12" s="80">
        <f t="shared" ref="F12:F13" si="0">(E12*100)/D12</f>
        <v>50.212385558818454</v>
      </c>
    </row>
    <row r="13" spans="1:6" x14ac:dyDescent="0.2">
      <c r="A13" s="52" t="s">
        <v>70</v>
      </c>
      <c r="B13" s="53" t="s">
        <v>71</v>
      </c>
      <c r="C13" s="82">
        <f>C14+C15</f>
        <v>782400</v>
      </c>
      <c r="D13" s="82">
        <f>D14+D15</f>
        <v>782400</v>
      </c>
      <c r="E13" s="82">
        <f>E14+E15</f>
        <v>394886.77</v>
      </c>
      <c r="F13" s="82">
        <f t="shared" si="0"/>
        <v>50.471212934560327</v>
      </c>
    </row>
    <row r="14" spans="1:6" x14ac:dyDescent="0.2">
      <c r="A14" s="54" t="s">
        <v>72</v>
      </c>
      <c r="B14" s="55" t="s">
        <v>73</v>
      </c>
      <c r="C14" s="83">
        <v>779400</v>
      </c>
      <c r="D14" s="83">
        <v>779400</v>
      </c>
      <c r="E14" s="83">
        <v>394172.58</v>
      </c>
      <c r="F14" s="83"/>
    </row>
    <row r="15" spans="1:6" x14ac:dyDescent="0.2">
      <c r="A15" s="54" t="s">
        <v>74</v>
      </c>
      <c r="B15" s="55" t="s">
        <v>75</v>
      </c>
      <c r="C15" s="83">
        <v>3000</v>
      </c>
      <c r="D15" s="83">
        <v>3000</v>
      </c>
      <c r="E15" s="83">
        <v>714.19</v>
      </c>
      <c r="F15" s="83"/>
    </row>
    <row r="16" spans="1:6" x14ac:dyDescent="0.2">
      <c r="A16" s="52" t="s">
        <v>76</v>
      </c>
      <c r="B16" s="53" t="s">
        <v>77</v>
      </c>
      <c r="C16" s="82">
        <f>C17</f>
        <v>27000</v>
      </c>
      <c r="D16" s="82">
        <f>D17</f>
        <v>27000</v>
      </c>
      <c r="E16" s="82">
        <f>E17</f>
        <v>9636.5300000000007</v>
      </c>
      <c r="F16" s="82">
        <f>(E16*100)/D16</f>
        <v>35.690851851851853</v>
      </c>
    </row>
    <row r="17" spans="1:6" x14ac:dyDescent="0.2">
      <c r="A17" s="54" t="s">
        <v>78</v>
      </c>
      <c r="B17" s="55" t="s">
        <v>77</v>
      </c>
      <c r="C17" s="83">
        <v>27000</v>
      </c>
      <c r="D17" s="83">
        <v>27000</v>
      </c>
      <c r="E17" s="83">
        <v>9636.5300000000007</v>
      </c>
      <c r="F17" s="83"/>
    </row>
    <row r="18" spans="1:6" x14ac:dyDescent="0.2">
      <c r="A18" s="52" t="s">
        <v>79</v>
      </c>
      <c r="B18" s="53" t="s">
        <v>80</v>
      </c>
      <c r="C18" s="82">
        <f>C19+C20</f>
        <v>139996</v>
      </c>
      <c r="D18" s="82">
        <f>D19+D20</f>
        <v>139996</v>
      </c>
      <c r="E18" s="82">
        <f>E19+E20</f>
        <v>72191.08</v>
      </c>
      <c r="F18" s="82">
        <f>(E18*100)/D18</f>
        <v>51.566530472299206</v>
      </c>
    </row>
    <row r="19" spans="1:6" x14ac:dyDescent="0.2">
      <c r="A19" s="54" t="s">
        <v>81</v>
      </c>
      <c r="B19" s="55" t="s">
        <v>82</v>
      </c>
      <c r="C19" s="83">
        <v>8400</v>
      </c>
      <c r="D19" s="83">
        <v>8400</v>
      </c>
      <c r="E19" s="83">
        <v>8392.91</v>
      </c>
      <c r="F19" s="83"/>
    </row>
    <row r="20" spans="1:6" x14ac:dyDescent="0.2">
      <c r="A20" s="54" t="s">
        <v>83</v>
      </c>
      <c r="B20" s="55" t="s">
        <v>84</v>
      </c>
      <c r="C20" s="83">
        <v>131596</v>
      </c>
      <c r="D20" s="83">
        <v>131596</v>
      </c>
      <c r="E20" s="83">
        <v>63798.17</v>
      </c>
      <c r="F20" s="83"/>
    </row>
    <row r="21" spans="1:6" x14ac:dyDescent="0.2">
      <c r="A21" s="50" t="s">
        <v>85</v>
      </c>
      <c r="B21" s="51" t="s">
        <v>86</v>
      </c>
      <c r="C21" s="81">
        <f>C22+C26+C31+C41+C43</f>
        <v>110480</v>
      </c>
      <c r="D21" s="81">
        <f>D22+D26+D31+D41+D43</f>
        <v>110480</v>
      </c>
      <c r="E21" s="81">
        <f>E22+E26+E31+E41+E43</f>
        <v>50631.619999999995</v>
      </c>
      <c r="F21" s="80">
        <f t="shared" ref="F21:F22" si="1">(E21*100)/D21</f>
        <v>45.828765387400438</v>
      </c>
    </row>
    <row r="22" spans="1:6" x14ac:dyDescent="0.2">
      <c r="A22" s="52" t="s">
        <v>87</v>
      </c>
      <c r="B22" s="53" t="s">
        <v>88</v>
      </c>
      <c r="C22" s="82">
        <f>C23+C24+C25</f>
        <v>24000</v>
      </c>
      <c r="D22" s="82">
        <f>D23+D24+D25</f>
        <v>24000</v>
      </c>
      <c r="E22" s="82">
        <f>E23+E24+E25</f>
        <v>12189.6</v>
      </c>
      <c r="F22" s="82">
        <f t="shared" si="1"/>
        <v>50.79</v>
      </c>
    </row>
    <row r="23" spans="1:6" x14ac:dyDescent="0.2">
      <c r="A23" s="54" t="s">
        <v>89</v>
      </c>
      <c r="B23" s="55" t="s">
        <v>90</v>
      </c>
      <c r="C23" s="83">
        <v>4500</v>
      </c>
      <c r="D23" s="83">
        <v>4500</v>
      </c>
      <c r="E23" s="83">
        <v>2800</v>
      </c>
      <c r="F23" s="83"/>
    </row>
    <row r="24" spans="1:6" ht="25.5" x14ac:dyDescent="0.2">
      <c r="A24" s="54" t="s">
        <v>91</v>
      </c>
      <c r="B24" s="55" t="s">
        <v>92</v>
      </c>
      <c r="C24" s="83">
        <v>19000</v>
      </c>
      <c r="D24" s="83">
        <v>19000</v>
      </c>
      <c r="E24" s="83">
        <v>9309.6</v>
      </c>
      <c r="F24" s="83"/>
    </row>
    <row r="25" spans="1:6" x14ac:dyDescent="0.2">
      <c r="A25" s="54" t="s">
        <v>93</v>
      </c>
      <c r="B25" s="55" t="s">
        <v>94</v>
      </c>
      <c r="C25" s="83">
        <v>500</v>
      </c>
      <c r="D25" s="83">
        <v>500</v>
      </c>
      <c r="E25" s="83">
        <v>80</v>
      </c>
      <c r="F25" s="83"/>
    </row>
    <row r="26" spans="1:6" x14ac:dyDescent="0.2">
      <c r="A26" s="52" t="s">
        <v>95</v>
      </c>
      <c r="B26" s="53" t="s">
        <v>96</v>
      </c>
      <c r="C26" s="82">
        <f>C27+C28+C29+C30</f>
        <v>23500</v>
      </c>
      <c r="D26" s="82">
        <f>D27+D28+D29+D30</f>
        <v>23500</v>
      </c>
      <c r="E26" s="82">
        <f>E27+E28+E29+E30</f>
        <v>8608.35</v>
      </c>
      <c r="F26" s="82">
        <f>(E26*100)/D26</f>
        <v>36.63127659574468</v>
      </c>
    </row>
    <row r="27" spans="1:6" x14ac:dyDescent="0.2">
      <c r="A27" s="54" t="s">
        <v>97</v>
      </c>
      <c r="B27" s="55" t="s">
        <v>98</v>
      </c>
      <c r="C27" s="83">
        <v>6500</v>
      </c>
      <c r="D27" s="83">
        <v>6500</v>
      </c>
      <c r="E27" s="83">
        <v>2485.81</v>
      </c>
      <c r="F27" s="83"/>
    </row>
    <row r="28" spans="1:6" x14ac:dyDescent="0.2">
      <c r="A28" s="54" t="s">
        <v>99</v>
      </c>
      <c r="B28" s="55" t="s">
        <v>100</v>
      </c>
      <c r="C28" s="83">
        <v>16000</v>
      </c>
      <c r="D28" s="83">
        <v>16000</v>
      </c>
      <c r="E28" s="83">
        <v>4478.76</v>
      </c>
      <c r="F28" s="83"/>
    </row>
    <row r="29" spans="1:6" x14ac:dyDescent="0.2">
      <c r="A29" s="54" t="s">
        <v>101</v>
      </c>
      <c r="B29" s="55" t="s">
        <v>102</v>
      </c>
      <c r="C29" s="83">
        <v>500</v>
      </c>
      <c r="D29" s="83">
        <v>500</v>
      </c>
      <c r="E29" s="83">
        <v>100</v>
      </c>
      <c r="F29" s="83"/>
    </row>
    <row r="30" spans="1:6" x14ac:dyDescent="0.2">
      <c r="A30" s="54" t="s">
        <v>103</v>
      </c>
      <c r="B30" s="55" t="s">
        <v>104</v>
      </c>
      <c r="C30" s="83">
        <v>500</v>
      </c>
      <c r="D30" s="83">
        <v>500</v>
      </c>
      <c r="E30" s="83">
        <v>1543.78</v>
      </c>
      <c r="F30" s="83"/>
    </row>
    <row r="31" spans="1:6" x14ac:dyDescent="0.2">
      <c r="A31" s="52" t="s">
        <v>105</v>
      </c>
      <c r="B31" s="53" t="s">
        <v>106</v>
      </c>
      <c r="C31" s="82">
        <f>C32+C33+C34+C35+C36+C37+C38+C39+C40</f>
        <v>60900</v>
      </c>
      <c r="D31" s="82">
        <f>D32+D33+D34+D35+D36+D37+D38+D39+D40</f>
        <v>60900</v>
      </c>
      <c r="E31" s="82">
        <f>E32+E33+E34+E35+E36+E37+E38+E39+E40</f>
        <v>28996.11</v>
      </c>
      <c r="F31" s="82">
        <f>(E31*100)/D31</f>
        <v>47.61266009852217</v>
      </c>
    </row>
    <row r="32" spans="1:6" x14ac:dyDescent="0.2">
      <c r="A32" s="54" t="s">
        <v>107</v>
      </c>
      <c r="B32" s="55" t="s">
        <v>108</v>
      </c>
      <c r="C32" s="83">
        <v>6500</v>
      </c>
      <c r="D32" s="83">
        <v>6500</v>
      </c>
      <c r="E32" s="83">
        <v>2687.83</v>
      </c>
      <c r="F32" s="83"/>
    </row>
    <row r="33" spans="1:6" x14ac:dyDescent="0.2">
      <c r="A33" s="54" t="s">
        <v>109</v>
      </c>
      <c r="B33" s="55" t="s">
        <v>110</v>
      </c>
      <c r="C33" s="83">
        <v>3000</v>
      </c>
      <c r="D33" s="83">
        <v>3000</v>
      </c>
      <c r="E33" s="83">
        <v>50</v>
      </c>
      <c r="F33" s="83"/>
    </row>
    <row r="34" spans="1:6" x14ac:dyDescent="0.2">
      <c r="A34" s="54" t="s">
        <v>111</v>
      </c>
      <c r="B34" s="55" t="s">
        <v>112</v>
      </c>
      <c r="C34" s="83">
        <v>1870</v>
      </c>
      <c r="D34" s="83">
        <v>1870</v>
      </c>
      <c r="E34" s="83">
        <v>210</v>
      </c>
      <c r="F34" s="83"/>
    </row>
    <row r="35" spans="1:6" x14ac:dyDescent="0.2">
      <c r="A35" s="54" t="s">
        <v>113</v>
      </c>
      <c r="B35" s="55" t="s">
        <v>114</v>
      </c>
      <c r="C35" s="83">
        <v>5000</v>
      </c>
      <c r="D35" s="83">
        <v>5000</v>
      </c>
      <c r="E35" s="83">
        <v>2550.66</v>
      </c>
      <c r="F35" s="83"/>
    </row>
    <row r="36" spans="1:6" x14ac:dyDescent="0.2">
      <c r="A36" s="54" t="s">
        <v>115</v>
      </c>
      <c r="B36" s="55" t="s">
        <v>116</v>
      </c>
      <c r="C36" s="83">
        <v>1700</v>
      </c>
      <c r="D36" s="83">
        <v>1700</v>
      </c>
      <c r="E36" s="83">
        <v>857.8</v>
      </c>
      <c r="F36" s="83"/>
    </row>
    <row r="37" spans="1:6" x14ac:dyDescent="0.2">
      <c r="A37" s="54" t="s">
        <v>117</v>
      </c>
      <c r="B37" s="55" t="s">
        <v>118</v>
      </c>
      <c r="C37" s="83">
        <v>2000</v>
      </c>
      <c r="D37" s="83">
        <v>2000</v>
      </c>
      <c r="E37" s="83">
        <v>0</v>
      </c>
      <c r="F37" s="83"/>
    </row>
    <row r="38" spans="1:6" x14ac:dyDescent="0.2">
      <c r="A38" s="54" t="s">
        <v>119</v>
      </c>
      <c r="B38" s="55" t="s">
        <v>120</v>
      </c>
      <c r="C38" s="83">
        <v>40000</v>
      </c>
      <c r="D38" s="83">
        <v>40000</v>
      </c>
      <c r="E38" s="83">
        <v>22269.919999999998</v>
      </c>
      <c r="F38" s="83"/>
    </row>
    <row r="39" spans="1:6" x14ac:dyDescent="0.2">
      <c r="A39" s="54" t="s">
        <v>121</v>
      </c>
      <c r="B39" s="55" t="s">
        <v>122</v>
      </c>
      <c r="C39" s="83">
        <v>130</v>
      </c>
      <c r="D39" s="83">
        <v>130</v>
      </c>
      <c r="E39" s="83">
        <v>33.840000000000003</v>
      </c>
      <c r="F39" s="83"/>
    </row>
    <row r="40" spans="1:6" x14ac:dyDescent="0.2">
      <c r="A40" s="54" t="s">
        <v>123</v>
      </c>
      <c r="B40" s="55" t="s">
        <v>124</v>
      </c>
      <c r="C40" s="83">
        <v>700</v>
      </c>
      <c r="D40" s="83">
        <v>700</v>
      </c>
      <c r="E40" s="83">
        <v>336.06</v>
      </c>
      <c r="F40" s="83"/>
    </row>
    <row r="41" spans="1:6" x14ac:dyDescent="0.2">
      <c r="A41" s="52" t="s">
        <v>125</v>
      </c>
      <c r="B41" s="53" t="s">
        <v>126</v>
      </c>
      <c r="C41" s="82">
        <f>C42</f>
        <v>300</v>
      </c>
      <c r="D41" s="82">
        <f>D42</f>
        <v>300</v>
      </c>
      <c r="E41" s="82">
        <f>E42</f>
        <v>0</v>
      </c>
      <c r="F41" s="82">
        <f>(E41*100)/D41</f>
        <v>0</v>
      </c>
    </row>
    <row r="42" spans="1:6" ht="25.5" x14ac:dyDescent="0.2">
      <c r="A42" s="54" t="s">
        <v>127</v>
      </c>
      <c r="B42" s="55" t="s">
        <v>128</v>
      </c>
      <c r="C42" s="83">
        <v>300</v>
      </c>
      <c r="D42" s="83">
        <v>300</v>
      </c>
      <c r="E42" s="83">
        <v>0</v>
      </c>
      <c r="F42" s="83"/>
    </row>
    <row r="43" spans="1:6" x14ac:dyDescent="0.2">
      <c r="A43" s="52" t="s">
        <v>129</v>
      </c>
      <c r="B43" s="53" t="s">
        <v>130</v>
      </c>
      <c r="C43" s="82">
        <f>C44+C45+C46+C47</f>
        <v>1780</v>
      </c>
      <c r="D43" s="82">
        <f>D44+D45+D46+D47</f>
        <v>1780</v>
      </c>
      <c r="E43" s="82">
        <f>E44+E45+E46+E47</f>
        <v>837.56000000000006</v>
      </c>
      <c r="F43" s="82">
        <f>(E43*100)/D43</f>
        <v>47.05393258426966</v>
      </c>
    </row>
    <row r="44" spans="1:6" x14ac:dyDescent="0.2">
      <c r="A44" s="54" t="s">
        <v>131</v>
      </c>
      <c r="B44" s="55" t="s">
        <v>132</v>
      </c>
      <c r="C44" s="83">
        <v>800</v>
      </c>
      <c r="D44" s="83">
        <v>800</v>
      </c>
      <c r="E44" s="83">
        <v>629.34</v>
      </c>
      <c r="F44" s="83"/>
    </row>
    <row r="45" spans="1:6" x14ac:dyDescent="0.2">
      <c r="A45" s="54" t="s">
        <v>133</v>
      </c>
      <c r="B45" s="55" t="s">
        <v>134</v>
      </c>
      <c r="C45" s="83">
        <v>150</v>
      </c>
      <c r="D45" s="83">
        <v>150</v>
      </c>
      <c r="E45" s="83">
        <v>0</v>
      </c>
      <c r="F45" s="83"/>
    </row>
    <row r="46" spans="1:6" x14ac:dyDescent="0.2">
      <c r="A46" s="54" t="s">
        <v>135</v>
      </c>
      <c r="B46" s="55" t="s">
        <v>136</v>
      </c>
      <c r="C46" s="83">
        <v>130</v>
      </c>
      <c r="D46" s="83">
        <v>130</v>
      </c>
      <c r="E46" s="83">
        <v>63.72</v>
      </c>
      <c r="F46" s="83"/>
    </row>
    <row r="47" spans="1:6" x14ac:dyDescent="0.2">
      <c r="A47" s="54" t="s">
        <v>137</v>
      </c>
      <c r="B47" s="55" t="s">
        <v>130</v>
      </c>
      <c r="C47" s="83">
        <v>700</v>
      </c>
      <c r="D47" s="83">
        <v>700</v>
      </c>
      <c r="E47" s="83">
        <v>144.5</v>
      </c>
      <c r="F47" s="83"/>
    </row>
    <row r="48" spans="1:6" x14ac:dyDescent="0.2">
      <c r="A48" s="50" t="s">
        <v>138</v>
      </c>
      <c r="B48" s="51" t="s">
        <v>139</v>
      </c>
      <c r="C48" s="81">
        <f>C49+C51</f>
        <v>6430</v>
      </c>
      <c r="D48" s="81">
        <f>D49+D51</f>
        <v>6430</v>
      </c>
      <c r="E48" s="81">
        <f>E49+E51</f>
        <v>4665.22</v>
      </c>
      <c r="F48" s="80">
        <f t="shared" ref="F48:F49" si="2">(E48*100)/D48</f>
        <v>72.553965785381024</v>
      </c>
    </row>
    <row r="49" spans="1:6" x14ac:dyDescent="0.2">
      <c r="A49" s="52" t="s">
        <v>140</v>
      </c>
      <c r="B49" s="53" t="s">
        <v>141</v>
      </c>
      <c r="C49" s="82">
        <f>C50</f>
        <v>430</v>
      </c>
      <c r="D49" s="82">
        <f>D50</f>
        <v>430</v>
      </c>
      <c r="E49" s="82">
        <f>E50</f>
        <v>250.36</v>
      </c>
      <c r="F49" s="82">
        <f t="shared" si="2"/>
        <v>58.223255813953486</v>
      </c>
    </row>
    <row r="50" spans="1:6" ht="25.5" x14ac:dyDescent="0.2">
      <c r="A50" s="54" t="s">
        <v>142</v>
      </c>
      <c r="B50" s="55" t="s">
        <v>143</v>
      </c>
      <c r="C50" s="83">
        <v>430</v>
      </c>
      <c r="D50" s="83">
        <v>430</v>
      </c>
      <c r="E50" s="83">
        <v>250.36</v>
      </c>
      <c r="F50" s="83"/>
    </row>
    <row r="51" spans="1:6" x14ac:dyDescent="0.2">
      <c r="A51" s="52" t="s">
        <v>144</v>
      </c>
      <c r="B51" s="53" t="s">
        <v>145</v>
      </c>
      <c r="C51" s="82">
        <f>C52+C53</f>
        <v>6000</v>
      </c>
      <c r="D51" s="82">
        <f>D52+D53</f>
        <v>6000</v>
      </c>
      <c r="E51" s="82">
        <f>E52+E53</f>
        <v>4414.8600000000006</v>
      </c>
      <c r="F51" s="82">
        <f>(E51*100)/D51</f>
        <v>73.581000000000003</v>
      </c>
    </row>
    <row r="52" spans="1:6" x14ac:dyDescent="0.2">
      <c r="A52" s="54" t="s">
        <v>146</v>
      </c>
      <c r="B52" s="55" t="s">
        <v>147</v>
      </c>
      <c r="C52" s="83">
        <v>500</v>
      </c>
      <c r="D52" s="83">
        <v>500</v>
      </c>
      <c r="E52" s="83">
        <v>408.54</v>
      </c>
      <c r="F52" s="83"/>
    </row>
    <row r="53" spans="1:6" x14ac:dyDescent="0.2">
      <c r="A53" s="54" t="s">
        <v>148</v>
      </c>
      <c r="B53" s="55" t="s">
        <v>149</v>
      </c>
      <c r="C53" s="83">
        <v>5500</v>
      </c>
      <c r="D53" s="83">
        <v>5500</v>
      </c>
      <c r="E53" s="83">
        <v>4006.32</v>
      </c>
      <c r="F53" s="83"/>
    </row>
    <row r="54" spans="1:6" x14ac:dyDescent="0.2">
      <c r="A54" s="48" t="s">
        <v>150</v>
      </c>
      <c r="B54" s="49" t="s">
        <v>151</v>
      </c>
      <c r="C54" s="79">
        <f t="shared" ref="C54:E56" si="3">C55</f>
        <v>4290</v>
      </c>
      <c r="D54" s="79">
        <f t="shared" si="3"/>
        <v>4290</v>
      </c>
      <c r="E54" s="79">
        <f t="shared" si="3"/>
        <v>2108.96</v>
      </c>
      <c r="F54" s="80">
        <f t="shared" ref="F54:F56" si="4">(E54*100)/D54</f>
        <v>49.159906759906761</v>
      </c>
    </row>
    <row r="55" spans="1:6" x14ac:dyDescent="0.2">
      <c r="A55" s="50" t="s">
        <v>152</v>
      </c>
      <c r="B55" s="51" t="s">
        <v>153</v>
      </c>
      <c r="C55" s="81">
        <f t="shared" si="3"/>
        <v>4290</v>
      </c>
      <c r="D55" s="81">
        <f t="shared" si="3"/>
        <v>4290</v>
      </c>
      <c r="E55" s="81">
        <f t="shared" si="3"/>
        <v>2108.96</v>
      </c>
      <c r="F55" s="80">
        <f t="shared" si="4"/>
        <v>49.159906759906761</v>
      </c>
    </row>
    <row r="56" spans="1:6" x14ac:dyDescent="0.2">
      <c r="A56" s="52" t="s">
        <v>154</v>
      </c>
      <c r="B56" s="53" t="s">
        <v>155</v>
      </c>
      <c r="C56" s="82">
        <f t="shared" si="3"/>
        <v>4290</v>
      </c>
      <c r="D56" s="82">
        <f t="shared" si="3"/>
        <v>4290</v>
      </c>
      <c r="E56" s="82">
        <f t="shared" si="3"/>
        <v>2108.96</v>
      </c>
      <c r="F56" s="82">
        <f t="shared" si="4"/>
        <v>49.159906759906761</v>
      </c>
    </row>
    <row r="57" spans="1:6" x14ac:dyDescent="0.2">
      <c r="A57" s="54" t="s">
        <v>156</v>
      </c>
      <c r="B57" s="55" t="s">
        <v>157</v>
      </c>
      <c r="C57" s="83">
        <v>4290</v>
      </c>
      <c r="D57" s="83">
        <v>4290</v>
      </c>
      <c r="E57" s="83">
        <v>2108.96</v>
      </c>
      <c r="F57" s="83"/>
    </row>
    <row r="58" spans="1:6" x14ac:dyDescent="0.2">
      <c r="A58" s="48" t="s">
        <v>50</v>
      </c>
      <c r="B58" s="49" t="s">
        <v>51</v>
      </c>
      <c r="C58" s="79">
        <f t="shared" ref="C58:E59" si="5">C59</f>
        <v>1070596</v>
      </c>
      <c r="D58" s="79">
        <f t="shared" si="5"/>
        <v>1070596</v>
      </c>
      <c r="E58" s="79">
        <f t="shared" si="5"/>
        <v>534120.17999999993</v>
      </c>
      <c r="F58" s="80">
        <f t="shared" ref="F58:F60" si="6">(E58*100)/D58</f>
        <v>49.889984644067411</v>
      </c>
    </row>
    <row r="59" spans="1:6" x14ac:dyDescent="0.2">
      <c r="A59" s="50" t="s">
        <v>58</v>
      </c>
      <c r="B59" s="51" t="s">
        <v>59</v>
      </c>
      <c r="C59" s="81">
        <f t="shared" si="5"/>
        <v>1070596</v>
      </c>
      <c r="D59" s="81">
        <f t="shared" si="5"/>
        <v>1070596</v>
      </c>
      <c r="E59" s="81">
        <f t="shared" si="5"/>
        <v>534120.17999999993</v>
      </c>
      <c r="F59" s="80">
        <f t="shared" si="6"/>
        <v>49.889984644067411</v>
      </c>
    </row>
    <row r="60" spans="1:6" ht="25.5" x14ac:dyDescent="0.2">
      <c r="A60" s="52" t="s">
        <v>60</v>
      </c>
      <c r="B60" s="53" t="s">
        <v>61</v>
      </c>
      <c r="C60" s="82">
        <f>C61+C62</f>
        <v>1070596</v>
      </c>
      <c r="D60" s="82">
        <f>D61+D62</f>
        <v>1070596</v>
      </c>
      <c r="E60" s="82">
        <f>E61+E62</f>
        <v>534120.17999999993</v>
      </c>
      <c r="F60" s="82">
        <f t="shared" si="6"/>
        <v>49.889984644067411</v>
      </c>
    </row>
    <row r="61" spans="1:6" x14ac:dyDescent="0.2">
      <c r="A61" s="54" t="s">
        <v>62</v>
      </c>
      <c r="B61" s="55" t="s">
        <v>63</v>
      </c>
      <c r="C61" s="83">
        <v>1066306</v>
      </c>
      <c r="D61" s="83">
        <v>1066306</v>
      </c>
      <c r="E61" s="83">
        <v>532011.22</v>
      </c>
      <c r="F61" s="83"/>
    </row>
    <row r="62" spans="1:6" ht="25.5" x14ac:dyDescent="0.2">
      <c r="A62" s="54" t="s">
        <v>64</v>
      </c>
      <c r="B62" s="55" t="s">
        <v>65</v>
      </c>
      <c r="C62" s="83">
        <v>4290</v>
      </c>
      <c r="D62" s="83">
        <v>4290</v>
      </c>
      <c r="E62" s="83">
        <v>2108.96</v>
      </c>
      <c r="F62" s="83"/>
    </row>
    <row r="63" spans="1:6" x14ac:dyDescent="0.2">
      <c r="A63" s="47" t="s">
        <v>168</v>
      </c>
      <c r="B63" s="47" t="s">
        <v>174</v>
      </c>
      <c r="C63" s="77"/>
      <c r="D63" s="77"/>
      <c r="E63" s="77" t="s">
        <v>176</v>
      </c>
      <c r="F63" s="78" t="e">
        <f>(E63*100)/D63</f>
        <v>#VALUE!</v>
      </c>
    </row>
    <row r="64" spans="1:6" x14ac:dyDescent="0.2">
      <c r="A64" s="48" t="s">
        <v>66</v>
      </c>
      <c r="B64" s="49" t="s">
        <v>67</v>
      </c>
      <c r="C64" s="79">
        <f t="shared" ref="C64:E66" si="7">C65</f>
        <v>700</v>
      </c>
      <c r="D64" s="79">
        <f t="shared" si="7"/>
        <v>700</v>
      </c>
      <c r="E64" s="79">
        <f t="shared" si="7"/>
        <v>0</v>
      </c>
      <c r="F64" s="80">
        <f t="shared" ref="F64:F66" si="8">(E64*100)/D64</f>
        <v>0</v>
      </c>
    </row>
    <row r="65" spans="1:6" x14ac:dyDescent="0.2">
      <c r="A65" s="50" t="s">
        <v>85</v>
      </c>
      <c r="B65" s="51" t="s">
        <v>86</v>
      </c>
      <c r="C65" s="81">
        <f t="shared" si="7"/>
        <v>700</v>
      </c>
      <c r="D65" s="81">
        <f t="shared" si="7"/>
        <v>700</v>
      </c>
      <c r="E65" s="81">
        <f t="shared" si="7"/>
        <v>0</v>
      </c>
      <c r="F65" s="80">
        <f t="shared" si="8"/>
        <v>0</v>
      </c>
    </row>
    <row r="66" spans="1:6" x14ac:dyDescent="0.2">
      <c r="A66" s="52" t="s">
        <v>95</v>
      </c>
      <c r="B66" s="53" t="s">
        <v>96</v>
      </c>
      <c r="C66" s="82">
        <f t="shared" si="7"/>
        <v>700</v>
      </c>
      <c r="D66" s="82">
        <f t="shared" si="7"/>
        <v>700</v>
      </c>
      <c r="E66" s="82">
        <f t="shared" si="7"/>
        <v>0</v>
      </c>
      <c r="F66" s="82">
        <f t="shared" si="8"/>
        <v>0</v>
      </c>
    </row>
    <row r="67" spans="1:6" x14ac:dyDescent="0.2">
      <c r="A67" s="54" t="s">
        <v>97</v>
      </c>
      <c r="B67" s="55" t="s">
        <v>98</v>
      </c>
      <c r="C67" s="83">
        <v>700</v>
      </c>
      <c r="D67" s="83">
        <v>700</v>
      </c>
      <c r="E67" s="83">
        <v>0</v>
      </c>
      <c r="F67" s="83"/>
    </row>
    <row r="68" spans="1:6" x14ac:dyDescent="0.2">
      <c r="A68" s="48" t="s">
        <v>50</v>
      </c>
      <c r="B68" s="49" t="s">
        <v>51</v>
      </c>
      <c r="C68" s="79">
        <f t="shared" ref="C68:E70" si="9">C69</f>
        <v>700</v>
      </c>
      <c r="D68" s="79">
        <f t="shared" si="9"/>
        <v>700</v>
      </c>
      <c r="E68" s="79">
        <f t="shared" si="9"/>
        <v>0</v>
      </c>
      <c r="F68" s="80">
        <f t="shared" ref="F68:F70" si="10">(E68*100)/D68</f>
        <v>0</v>
      </c>
    </row>
    <row r="69" spans="1:6" x14ac:dyDescent="0.2">
      <c r="A69" s="50" t="s">
        <v>52</v>
      </c>
      <c r="B69" s="51" t="s">
        <v>53</v>
      </c>
      <c r="C69" s="81">
        <f t="shared" si="9"/>
        <v>700</v>
      </c>
      <c r="D69" s="81">
        <f t="shared" si="9"/>
        <v>700</v>
      </c>
      <c r="E69" s="81">
        <f t="shared" si="9"/>
        <v>0</v>
      </c>
      <c r="F69" s="80">
        <f t="shared" si="10"/>
        <v>0</v>
      </c>
    </row>
    <row r="70" spans="1:6" x14ac:dyDescent="0.2">
      <c r="A70" s="52" t="s">
        <v>54</v>
      </c>
      <c r="B70" s="53" t="s">
        <v>55</v>
      </c>
      <c r="C70" s="82">
        <f t="shared" si="9"/>
        <v>700</v>
      </c>
      <c r="D70" s="82">
        <f t="shared" si="9"/>
        <v>700</v>
      </c>
      <c r="E70" s="82">
        <f t="shared" si="9"/>
        <v>0</v>
      </c>
      <c r="F70" s="82">
        <f t="shared" si="10"/>
        <v>0</v>
      </c>
    </row>
    <row r="71" spans="1:6" x14ac:dyDescent="0.2">
      <c r="A71" s="54" t="s">
        <v>56</v>
      </c>
      <c r="B71" s="55" t="s">
        <v>57</v>
      </c>
      <c r="C71" s="83">
        <v>700</v>
      </c>
      <c r="D71" s="83">
        <v>700</v>
      </c>
      <c r="E71" s="83">
        <v>0</v>
      </c>
      <c r="F71" s="83"/>
    </row>
    <row r="72" spans="1:6" x14ac:dyDescent="0.2">
      <c r="A72" s="47" t="s">
        <v>68</v>
      </c>
      <c r="B72" s="47" t="s">
        <v>175</v>
      </c>
      <c r="C72" s="77"/>
      <c r="D72" s="77"/>
      <c r="E72" s="77"/>
      <c r="F72" s="78" t="e">
        <f>(E72*100)/D72</f>
        <v>#DIV/0!</v>
      </c>
    </row>
    <row r="73" spans="1:6" s="56" customFormat="1" x14ac:dyDescent="0.2"/>
    <row r="74" spans="1:6" s="56" customFormat="1" x14ac:dyDescent="0.2"/>
    <row r="75" spans="1:6" s="56" customFormat="1" x14ac:dyDescent="0.2"/>
    <row r="76" spans="1:6" s="56" customFormat="1" x14ac:dyDescent="0.2"/>
    <row r="77" spans="1:6" s="56" customFormat="1" x14ac:dyDescent="0.2"/>
    <row r="78" spans="1:6" s="56" customFormat="1" x14ac:dyDescent="0.2"/>
    <row r="79" spans="1:6" s="56" customFormat="1" x14ac:dyDescent="0.2"/>
    <row r="80" spans="1:6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pans="1:3" s="56" customFormat="1" x14ac:dyDescent="0.2"/>
    <row r="1202" spans="1:3" s="56" customFormat="1" x14ac:dyDescent="0.2"/>
    <row r="1203" spans="1:3" s="56" customFormat="1" x14ac:dyDescent="0.2"/>
    <row r="1204" spans="1:3" s="56" customFormat="1" x14ac:dyDescent="0.2"/>
    <row r="1205" spans="1:3" s="56" customFormat="1" x14ac:dyDescent="0.2"/>
    <row r="1206" spans="1:3" s="56" customFormat="1" x14ac:dyDescent="0.2"/>
    <row r="1207" spans="1:3" s="56" customFormat="1" x14ac:dyDescent="0.2"/>
    <row r="1208" spans="1:3" s="56" customFormat="1" x14ac:dyDescent="0.2"/>
    <row r="1209" spans="1:3" s="56" customFormat="1" x14ac:dyDescent="0.2"/>
    <row r="1210" spans="1:3" s="56" customFormat="1" x14ac:dyDescent="0.2"/>
    <row r="1211" spans="1:3" s="56" customFormat="1" x14ac:dyDescent="0.2"/>
    <row r="1212" spans="1:3" s="56" customFormat="1" x14ac:dyDescent="0.2"/>
    <row r="1213" spans="1:3" x14ac:dyDescent="0.2">
      <c r="A1213" s="56"/>
      <c r="B1213" s="56"/>
      <c r="C1213" s="56"/>
    </row>
    <row r="1214" spans="1:3" x14ac:dyDescent="0.2">
      <c r="A1214" s="56"/>
      <c r="B1214" s="56"/>
      <c r="C1214" s="56"/>
    </row>
    <row r="1215" spans="1:3" x14ac:dyDescent="0.2">
      <c r="A1215" s="56"/>
      <c r="B1215" s="56"/>
      <c r="C1215" s="56"/>
    </row>
    <row r="1216" spans="1:3" x14ac:dyDescent="0.2">
      <c r="A1216" s="56"/>
      <c r="B1216" s="56"/>
      <c r="C1216" s="56"/>
    </row>
    <row r="1217" spans="1:3" x14ac:dyDescent="0.2">
      <c r="A1217" s="56"/>
      <c r="B1217" s="56"/>
      <c r="C1217" s="56"/>
    </row>
    <row r="1218" spans="1:3" x14ac:dyDescent="0.2">
      <c r="A1218" s="56"/>
      <c r="B1218" s="56"/>
      <c r="C1218" s="56"/>
    </row>
    <row r="1219" spans="1:3" x14ac:dyDescent="0.2">
      <c r="A1219" s="56"/>
      <c r="B1219" s="56"/>
      <c r="C1219" s="56"/>
    </row>
    <row r="1220" spans="1:3" x14ac:dyDescent="0.2">
      <c r="A1220" s="56"/>
      <c r="B1220" s="56"/>
      <c r="C1220" s="56"/>
    </row>
    <row r="1221" spans="1:3" x14ac:dyDescent="0.2">
      <c r="A1221" s="56"/>
      <c r="B1221" s="56"/>
      <c r="C1221" s="56"/>
    </row>
    <row r="1222" spans="1:3" x14ac:dyDescent="0.2">
      <c r="A1222" s="56"/>
      <c r="B1222" s="56"/>
      <c r="C1222" s="56"/>
    </row>
    <row r="1223" spans="1:3" x14ac:dyDescent="0.2">
      <c r="A1223" s="56"/>
      <c r="B1223" s="56"/>
      <c r="C1223" s="56"/>
    </row>
    <row r="1224" spans="1:3" x14ac:dyDescent="0.2">
      <c r="A1224" s="56"/>
      <c r="B1224" s="56"/>
      <c r="C1224" s="56"/>
    </row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pans="1:3" x14ac:dyDescent="0.2">
      <c r="A1249" s="56"/>
      <c r="B1249" s="56"/>
      <c r="C1249" s="56"/>
    </row>
    <row r="1250" spans="1:3" x14ac:dyDescent="0.2">
      <c r="A1250" s="39"/>
      <c r="B1250" s="39"/>
      <c r="C1250" s="39"/>
    </row>
    <row r="1251" spans="1:3" x14ac:dyDescent="0.2">
      <c r="A1251" s="39"/>
      <c r="B1251" s="39"/>
      <c r="C1251" s="39"/>
    </row>
    <row r="1252" spans="1:3" x14ac:dyDescent="0.2">
      <c r="A1252" s="39"/>
      <c r="B1252" s="39"/>
      <c r="C1252" s="39"/>
    </row>
    <row r="1253" spans="1:3" x14ac:dyDescent="0.2">
      <c r="A1253" s="39"/>
      <c r="B1253" s="39"/>
      <c r="C1253" s="39"/>
    </row>
    <row r="1254" spans="1:3" x14ac:dyDescent="0.2">
      <c r="A1254" s="39"/>
      <c r="B1254" s="39"/>
      <c r="C1254" s="39"/>
    </row>
    <row r="1255" spans="1:3" x14ac:dyDescent="0.2">
      <c r="A1255" s="39"/>
      <c r="B1255" s="39"/>
      <c r="C1255" s="39"/>
    </row>
    <row r="1256" spans="1:3" x14ac:dyDescent="0.2">
      <c r="A1256" s="39"/>
      <c r="B1256" s="39"/>
      <c r="C1256" s="39"/>
    </row>
    <row r="1257" spans="1:3" x14ac:dyDescent="0.2">
      <c r="A1257" s="39"/>
      <c r="B1257" s="39"/>
      <c r="C1257" s="39"/>
    </row>
    <row r="1258" spans="1:3" x14ac:dyDescent="0.2">
      <c r="A1258" s="39"/>
      <c r="B1258" s="39"/>
      <c r="C1258" s="39"/>
    </row>
    <row r="1259" spans="1:3" x14ac:dyDescent="0.2">
      <c r="A1259" s="39"/>
      <c r="B1259" s="39"/>
      <c r="C1259" s="39"/>
    </row>
    <row r="1260" spans="1:3" x14ac:dyDescent="0.2">
      <c r="A1260" s="39"/>
      <c r="B1260" s="39"/>
      <c r="C1260" s="39"/>
    </row>
    <row r="1261" spans="1:3" x14ac:dyDescent="0.2">
      <c r="A1261" s="39"/>
      <c r="B1261" s="39"/>
      <c r="C1261" s="39"/>
    </row>
    <row r="1262" spans="1:3" x14ac:dyDescent="0.2">
      <c r="A1262" s="39"/>
      <c r="B1262" s="39"/>
      <c r="C1262" s="39"/>
    </row>
    <row r="1263" spans="1:3" x14ac:dyDescent="0.2">
      <c r="A1263" s="39"/>
      <c r="B1263" s="39"/>
      <c r="C1263" s="39"/>
    </row>
    <row r="1264" spans="1:3" x14ac:dyDescent="0.2">
      <c r="A1264" s="39"/>
      <c r="B1264" s="39"/>
      <c r="C1264" s="39"/>
    </row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  <row r="7928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Ružica Krešić</cp:lastModifiedBy>
  <cp:lastPrinted>2023-07-24T12:33:14Z</cp:lastPrinted>
  <dcterms:created xsi:type="dcterms:W3CDTF">2022-08-12T12:51:27Z</dcterms:created>
  <dcterms:modified xsi:type="dcterms:W3CDTF">2025-07-18T06:16:34Z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