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lsprljan\Desktop\"/>
    </mc:Choice>
  </mc:AlternateContent>
  <xr:revisionPtr revIDLastSave="0" documentId="13_ncr:1_{D6B297D3-8FFF-4876-920A-4085F561283B}" xr6:coauthVersionLast="47" xr6:coauthVersionMax="47" xr10:uidLastSave="{00000000-0000-0000-0000-000000000000}"/>
  <bookViews>
    <workbookView xWindow="-120" yWindow="-120" windowWidth="29040" windowHeight="15840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5" l="1"/>
  <c r="F7" i="15"/>
  <c r="H6" i="5"/>
  <c r="F73" i="15"/>
  <c r="F72" i="15"/>
  <c r="F71" i="15"/>
  <c r="F69" i="15"/>
  <c r="F68" i="15"/>
  <c r="F67" i="15"/>
  <c r="F63" i="15"/>
  <c r="F62" i="15"/>
  <c r="F61" i="15"/>
  <c r="F59" i="15"/>
  <c r="F58" i="15"/>
  <c r="F57" i="15"/>
  <c r="F54" i="15"/>
  <c r="F52" i="15"/>
  <c r="F51" i="15"/>
  <c r="F45" i="15"/>
  <c r="F66" i="15"/>
  <c r="F75" i="15"/>
  <c r="F43" i="15"/>
  <c r="F33" i="15"/>
  <c r="F27" i="15"/>
  <c r="F22" i="15"/>
  <c r="F21" i="15"/>
  <c r="F18" i="15"/>
  <c r="F16" i="15"/>
  <c r="F13" i="15"/>
  <c r="F12" i="15"/>
  <c r="G12" i="1"/>
  <c r="H12" i="1"/>
  <c r="I12" i="1"/>
  <c r="I16" i="1" s="1"/>
  <c r="J12" i="1"/>
  <c r="L12" i="1" s="1"/>
  <c r="G15" i="1"/>
  <c r="H15" i="1"/>
  <c r="I15" i="1"/>
  <c r="J15" i="1"/>
  <c r="K12" i="1" l="1"/>
  <c r="J16" i="1"/>
  <c r="H16" i="1"/>
  <c r="G16" i="1"/>
  <c r="L15" i="1"/>
  <c r="K15" i="1"/>
  <c r="H26" i="1"/>
  <c r="I26" i="1"/>
  <c r="I27" i="1" s="1"/>
  <c r="J26" i="1"/>
  <c r="G26" i="1"/>
  <c r="H23" i="1"/>
  <c r="I23" i="1"/>
  <c r="J23" i="1"/>
  <c r="K23" i="1" s="1"/>
  <c r="G23" i="1"/>
  <c r="L26" i="1" l="1"/>
  <c r="K16" i="1"/>
  <c r="L16" i="1"/>
  <c r="K26" i="1"/>
  <c r="H27" i="1"/>
  <c r="L23" i="1"/>
  <c r="J27" i="1"/>
  <c r="L27" i="1" s="1"/>
  <c r="G27" i="1"/>
  <c r="E73" i="15"/>
  <c r="D73" i="15"/>
  <c r="C73" i="15"/>
  <c r="D72" i="15"/>
  <c r="C72" i="15"/>
  <c r="D71" i="15"/>
  <c r="C71" i="15"/>
  <c r="E69" i="15"/>
  <c r="D69" i="15"/>
  <c r="D68" i="15" s="1"/>
  <c r="D67" i="15" s="1"/>
  <c r="D8" i="15" s="1"/>
  <c r="C69" i="15"/>
  <c r="C68" i="15"/>
  <c r="C67" i="15" s="1"/>
  <c r="C8" i="15" s="1"/>
  <c r="E63" i="15"/>
  <c r="E62" i="15" s="1"/>
  <c r="D63" i="15"/>
  <c r="C63" i="15"/>
  <c r="D62" i="15"/>
  <c r="C62" i="15"/>
  <c r="D61" i="15"/>
  <c r="C61" i="15"/>
  <c r="E59" i="15"/>
  <c r="D59" i="15"/>
  <c r="C59" i="15"/>
  <c r="C58" i="15" s="1"/>
  <c r="C57" i="15" s="1"/>
  <c r="D58" i="15"/>
  <c r="D57" i="15" s="1"/>
  <c r="E54" i="15"/>
  <c r="D54" i="15"/>
  <c r="C54" i="15"/>
  <c r="E52" i="15"/>
  <c r="D52" i="15"/>
  <c r="D51" i="15" s="1"/>
  <c r="C52" i="15"/>
  <c r="C51" i="15" s="1"/>
  <c r="E51" i="15"/>
  <c r="E45" i="15"/>
  <c r="D45" i="15"/>
  <c r="C45" i="15"/>
  <c r="E43" i="15"/>
  <c r="D43" i="15"/>
  <c r="C43" i="15"/>
  <c r="E33" i="15"/>
  <c r="D33" i="15"/>
  <c r="C33" i="15"/>
  <c r="E27" i="15"/>
  <c r="D27" i="15"/>
  <c r="C27" i="15"/>
  <c r="E22" i="15"/>
  <c r="D22" i="15"/>
  <c r="C22" i="15"/>
  <c r="C21" i="15" s="1"/>
  <c r="D21" i="15"/>
  <c r="E18" i="15"/>
  <c r="D18" i="15"/>
  <c r="C18" i="15"/>
  <c r="E16" i="15"/>
  <c r="D16" i="15"/>
  <c r="C16" i="15"/>
  <c r="E13" i="15"/>
  <c r="D13" i="15"/>
  <c r="D12" i="15" s="1"/>
  <c r="D11" i="15" s="1"/>
  <c r="D7" i="15" s="1"/>
  <c r="C13" i="15"/>
  <c r="C12" i="15" s="1"/>
  <c r="C11" i="15" s="1"/>
  <c r="C7" i="15" s="1"/>
  <c r="E12" i="15"/>
  <c r="H8" i="8"/>
  <c r="G8" i="8"/>
  <c r="F7" i="8"/>
  <c r="F6" i="8" s="1"/>
  <c r="E7" i="8"/>
  <c r="E6" i="8" s="1"/>
  <c r="D7" i="8"/>
  <c r="C7" i="8"/>
  <c r="C6" i="8" s="1"/>
  <c r="D6" i="8"/>
  <c r="H15" i="5"/>
  <c r="G15" i="5"/>
  <c r="F14" i="5"/>
  <c r="G14" i="5" s="1"/>
  <c r="E14" i="5"/>
  <c r="D14" i="5"/>
  <c r="C14" i="5"/>
  <c r="H13" i="5"/>
  <c r="G13" i="5"/>
  <c r="H12" i="5"/>
  <c r="G12" i="5"/>
  <c r="F12" i="5"/>
  <c r="E12" i="5"/>
  <c r="E11" i="5" s="1"/>
  <c r="D12" i="5"/>
  <c r="D11" i="5" s="1"/>
  <c r="C12" i="5"/>
  <c r="C11" i="5" s="1"/>
  <c r="H10" i="5"/>
  <c r="G10" i="5"/>
  <c r="F9" i="5"/>
  <c r="E9" i="5"/>
  <c r="D9" i="5"/>
  <c r="C9" i="5"/>
  <c r="H8" i="5"/>
  <c r="G8" i="5"/>
  <c r="F7" i="5"/>
  <c r="F6" i="5" s="1"/>
  <c r="E7" i="5"/>
  <c r="E6" i="5" s="1"/>
  <c r="D7" i="5"/>
  <c r="C7" i="5"/>
  <c r="D6" i="5"/>
  <c r="L73" i="3"/>
  <c r="K73" i="3"/>
  <c r="J72" i="3"/>
  <c r="L72" i="3" s="1"/>
  <c r="I72" i="3"/>
  <c r="H72" i="3"/>
  <c r="G72" i="3"/>
  <c r="J71" i="3"/>
  <c r="J70" i="3" s="1"/>
  <c r="I71" i="3"/>
  <c r="I70" i="3" s="1"/>
  <c r="H71" i="3"/>
  <c r="H70" i="3" s="1"/>
  <c r="G71" i="3"/>
  <c r="G70" i="3" s="1"/>
  <c r="L69" i="3"/>
  <c r="K69" i="3"/>
  <c r="L68" i="3"/>
  <c r="K68" i="3"/>
  <c r="J67" i="3"/>
  <c r="L67" i="3" s="1"/>
  <c r="I67" i="3"/>
  <c r="H67" i="3"/>
  <c r="H64" i="3" s="1"/>
  <c r="G67" i="3"/>
  <c r="L66" i="3"/>
  <c r="K66" i="3"/>
  <c r="J65" i="3"/>
  <c r="J64" i="3" s="1"/>
  <c r="I65" i="3"/>
  <c r="I64" i="3" s="1"/>
  <c r="H65" i="3"/>
  <c r="G65" i="3"/>
  <c r="G64" i="3" s="1"/>
  <c r="L63" i="3"/>
  <c r="K63" i="3"/>
  <c r="L62" i="3"/>
  <c r="K62" i="3"/>
  <c r="L61" i="3"/>
  <c r="K61" i="3"/>
  <c r="L60" i="3"/>
  <c r="K60" i="3"/>
  <c r="L59" i="3"/>
  <c r="K59" i="3"/>
  <c r="L58" i="3"/>
  <c r="K58" i="3"/>
  <c r="J58" i="3"/>
  <c r="I58" i="3"/>
  <c r="H58" i="3"/>
  <c r="G58" i="3"/>
  <c r="L57" i="3"/>
  <c r="K57" i="3"/>
  <c r="J56" i="3"/>
  <c r="L56" i="3" s="1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J46" i="3"/>
  <c r="L46" i="3" s="1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J40" i="3"/>
  <c r="L40" i="3" s="1"/>
  <c r="I40" i="3"/>
  <c r="H40" i="3"/>
  <c r="G40" i="3"/>
  <c r="G34" i="3" s="1"/>
  <c r="L39" i="3"/>
  <c r="K39" i="3"/>
  <c r="L38" i="3"/>
  <c r="K38" i="3"/>
  <c r="L37" i="3"/>
  <c r="K37" i="3"/>
  <c r="L36" i="3"/>
  <c r="K36" i="3"/>
  <c r="J35" i="3"/>
  <c r="L35" i="3" s="1"/>
  <c r="I35" i="3"/>
  <c r="I34" i="3" s="1"/>
  <c r="H35" i="3"/>
  <c r="H34" i="3" s="1"/>
  <c r="G35" i="3"/>
  <c r="L33" i="3"/>
  <c r="K33" i="3"/>
  <c r="L32" i="3"/>
  <c r="K32" i="3"/>
  <c r="J31" i="3"/>
  <c r="K31" i="3" s="1"/>
  <c r="I31" i="3"/>
  <c r="H31" i="3"/>
  <c r="G31" i="3"/>
  <c r="L30" i="3"/>
  <c r="K30" i="3"/>
  <c r="L29" i="3"/>
  <c r="J29" i="3"/>
  <c r="I29" i="3"/>
  <c r="H29" i="3"/>
  <c r="G29" i="3"/>
  <c r="K29" i="3" s="1"/>
  <c r="L28" i="3"/>
  <c r="K28" i="3"/>
  <c r="L27" i="3"/>
  <c r="K27" i="3"/>
  <c r="J26" i="3"/>
  <c r="J25" i="3" s="1"/>
  <c r="I26" i="3"/>
  <c r="I25" i="3" s="1"/>
  <c r="H26" i="3"/>
  <c r="H25" i="3" s="1"/>
  <c r="G26" i="3"/>
  <c r="G25" i="3" s="1"/>
  <c r="L18" i="3"/>
  <c r="K18" i="3"/>
  <c r="L17" i="3"/>
  <c r="K17" i="3"/>
  <c r="J16" i="3"/>
  <c r="J15" i="3" s="1"/>
  <c r="I16" i="3"/>
  <c r="I15" i="3" s="1"/>
  <c r="I11" i="3" s="1"/>
  <c r="I10" i="3" s="1"/>
  <c r="H16" i="3"/>
  <c r="H15" i="3" s="1"/>
  <c r="H11" i="3" s="1"/>
  <c r="H10" i="3" s="1"/>
  <c r="G16" i="3"/>
  <c r="G15" i="3" s="1"/>
  <c r="L14" i="3"/>
  <c r="K14" i="3"/>
  <c r="J13" i="3"/>
  <c r="J12" i="3" s="1"/>
  <c r="I13" i="3"/>
  <c r="H13" i="3"/>
  <c r="G13" i="3"/>
  <c r="G12" i="3" s="1"/>
  <c r="I12" i="3"/>
  <c r="H12" i="3"/>
  <c r="H24" i="3" l="1"/>
  <c r="H23" i="3" s="1"/>
  <c r="G24" i="3"/>
  <c r="G23" i="3" s="1"/>
  <c r="L25" i="3"/>
  <c r="K25" i="3"/>
  <c r="I24" i="3"/>
  <c r="I23" i="3" s="1"/>
  <c r="L64" i="3"/>
  <c r="K64" i="3"/>
  <c r="H6" i="8"/>
  <c r="G6" i="8"/>
  <c r="L70" i="3"/>
  <c r="K70" i="3"/>
  <c r="L31" i="3"/>
  <c r="K46" i="3"/>
  <c r="K67" i="3"/>
  <c r="G7" i="8"/>
  <c r="L71" i="3"/>
  <c r="J34" i="3"/>
  <c r="L65" i="3"/>
  <c r="K26" i="3"/>
  <c r="K71" i="3"/>
  <c r="H14" i="5"/>
  <c r="K40" i="3"/>
  <c r="K56" i="3"/>
  <c r="K72" i="3"/>
  <c r="K65" i="3"/>
  <c r="H7" i="8"/>
  <c r="F11" i="5"/>
  <c r="L26" i="3"/>
  <c r="H9" i="5"/>
  <c r="E21" i="15"/>
  <c r="E11" i="15" s="1"/>
  <c r="E58" i="15"/>
  <c r="E68" i="15"/>
  <c r="K35" i="3"/>
  <c r="C6" i="5"/>
  <c r="G6" i="5" s="1"/>
  <c r="K27" i="1"/>
  <c r="E72" i="15"/>
  <c r="E61" i="15"/>
  <c r="G9" i="5"/>
  <c r="H7" i="5"/>
  <c r="G7" i="5"/>
  <c r="G11" i="3"/>
  <c r="G10" i="3" s="1"/>
  <c r="L13" i="3"/>
  <c r="L15" i="3"/>
  <c r="K15" i="3"/>
  <c r="K16" i="3"/>
  <c r="L16" i="3"/>
  <c r="K12" i="3"/>
  <c r="L12" i="3"/>
  <c r="J11" i="3"/>
  <c r="K13" i="3"/>
  <c r="E57" i="15" l="1"/>
  <c r="E7" i="15" s="1"/>
  <c r="L34" i="3"/>
  <c r="K34" i="3"/>
  <c r="E67" i="15"/>
  <c r="E8" i="15" s="1"/>
  <c r="F8" i="15" s="1"/>
  <c r="H11" i="5"/>
  <c r="G11" i="5"/>
  <c r="J24" i="3"/>
  <c r="E71" i="15"/>
  <c r="J10" i="3"/>
  <c r="L11" i="3"/>
  <c r="K11" i="3"/>
  <c r="L24" i="3" l="1"/>
  <c r="K24" i="3"/>
  <c r="J23" i="3"/>
  <c r="K10" i="3"/>
  <c r="L10" i="3"/>
  <c r="K23" i="3" l="1"/>
  <c r="L23" i="3"/>
</calcChain>
</file>

<file path=xl/sharedStrings.xml><?xml version="1.0" encoding="utf-8"?>
<sst xmlns="http://schemas.openxmlformats.org/spreadsheetml/2006/main" count="380" uniqueCount="182">
  <si>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</si>
  <si>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</si>
  <si>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</si>
  <si>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</si>
  <si>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</si>
  <si>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</si>
  <si>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</si>
  <si>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</si>
  <si>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</si>
  <si>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</si>
  <si>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</si>
  <si>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</si>
  <si>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</si>
  <si>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</si>
  <si>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</si>
  <si>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</si>
  <si>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</si>
  <si>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</si>
  <si>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</si>
  <si>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</si>
  <si>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</si>
  <si>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</si>
  <si>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</si>
  <si>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</si>
  <si>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</si>
  <si>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</si>
  <si>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</si>
  <si>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</si>
  <si>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</si>
  <si>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</si>
  <si>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</si>
  <si>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</si>
  <si>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</si>
  <si>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</si>
  <si>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</si>
  <si>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</si>
  <si>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</si>
  <si>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</si>
  <si>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</si>
  <si>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</si>
  <si>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</si>
  <si>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</si>
  <si>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</si>
  <si>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</si>
  <si>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</si>
  <si>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</si>
  <si>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</si>
  <si>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</si>
  <si>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</si>
  <si>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</si>
  <si>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</si>
  <si>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</si>
  <si>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</si>
  <si>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</si>
  <si>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</si>
  <si>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</si>
  <si>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</si>
  <si>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</si>
  <si>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</si>
  <si>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</si>
  <si>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</si>
  <si>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</si>
  <si>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</si>
  <si>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</si>
  <si>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</si>
  <si>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</si>
  <si>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</si>
  <si>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</si>
  <si>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</si>
  <si>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</si>
  <si>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</si>
  <si>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</si>
  <si>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</si>
  <si>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</si>
  <si>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</si>
  <si>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</si>
  <si>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</si>
  <si>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</si>
  <si>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</si>
  <si>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</si>
  <si>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</si>
  <si>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</si>
  <si>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</si>
  <si>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</si>
  <si>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</si>
  <si>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</si>
  <si>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</si>
  <si>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</si>
  <si>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</si>
  <si>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</si>
  <si>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</si>
  <si>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</si>
  <si>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</si>
  <si>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</si>
  <si>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</si>
  <si>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</si>
  <si>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</si>
  <si>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</si>
  <si>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</si>
  <si>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</si>
  <si>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</si>
  <si>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</si>
  <si>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</si>
  <si>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</si>
  <si>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</si>
  <si>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</si>
  <si>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</si>
  <si>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</si>
  <si>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</si>
  <si>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</si>
  <si>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</si>
  <si>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</si>
  <si>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</si>
  <si>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</si>
  <si>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</si>
  <si>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</si>
  <si>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</si>
  <si>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</si>
  <si>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</si>
  <si>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</si>
  <si>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</si>
  <si>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</si>
  <si>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</si>
  <si>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</si>
  <si>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</si>
  <si>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</si>
  <si>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</si>
  <si>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</si>
  <si>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</si>
  <si>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</si>
  <si>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</si>
  <si>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</si>
  <si>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</si>
  <si>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</si>
  <si>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</si>
  <si>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</si>
  <si>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</si>
  <si>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</si>
  <si>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</si>
  <si>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</si>
  <si>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</si>
  <si>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</si>
  <si>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</si>
  <si>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</si>
  <si>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</si>
  <si>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</si>
  <si>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</si>
  <si>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</si>
  <si>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</si>
  <si>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</si>
  <si>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</si>
  <si>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</si>
  <si>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</si>
  <si>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</si>
  <si>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</si>
  <si>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</si>
  <si>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</si>
  <si>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</si>
  <si>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</si>
  <si>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</si>
  <si>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</si>
  <si>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</si>
  <si>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</si>
  <si>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</si>
  <si>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</si>
  <si>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</si>
  <si>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</si>
  <si>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</si>
  <si>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</si>
  <si>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</si>
  <si>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</si>
  <si>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75 Županijska državna odvjetništva</t>
  </si>
  <si>
    <t>3654 RIJEKA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</si>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</sst>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A2" workbookViewId="0">
      <selection activeCell="M26" sqref="M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5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4" t="s">
        <v>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4" t="s">
        <v>24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6" t="s">
        <v>31</v>
      </c>
      <c r="C7" s="106"/>
      <c r="D7" s="106"/>
      <c r="E7" s="106"/>
      <c r="F7" s="106"/>
      <c r="G7" s="5"/>
      <c r="H7" s="6"/>
      <c r="I7" s="6"/>
      <c r="J7" s="6"/>
      <c r="K7" s="22"/>
      <c r="L7" s="22"/>
    </row>
    <row r="8" spans="2:13" ht="25.5" x14ac:dyDescent="0.25">
      <c r="B8" s="103" t="s">
        <v>3</v>
      </c>
      <c r="C8" s="103"/>
      <c r="D8" s="103"/>
      <c r="E8" s="103"/>
      <c r="F8" s="103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4">
        <v>1</v>
      </c>
      <c r="C9" s="104"/>
      <c r="D9" s="104"/>
      <c r="E9" s="104"/>
      <c r="F9" s="10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9" t="s">
        <v>8</v>
      </c>
      <c r="C10" s="100"/>
      <c r="D10" s="100"/>
      <c r="E10" s="100"/>
      <c r="F10" s="101"/>
      <c r="G10" s="84">
        <v>847240.1</v>
      </c>
      <c r="H10" s="85">
        <v>1835333</v>
      </c>
      <c r="I10" s="85">
        <v>1835333</v>
      </c>
      <c r="J10" s="85">
        <v>1007172.4</v>
      </c>
      <c r="K10" s="85"/>
      <c r="L10" s="85"/>
    </row>
    <row r="11" spans="2:13" x14ac:dyDescent="0.25">
      <c r="B11" s="102" t="s">
        <v>7</v>
      </c>
      <c r="C11" s="101"/>
      <c r="D11" s="101"/>
      <c r="E11" s="101"/>
      <c r="F11" s="101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96" t="s">
        <v>0</v>
      </c>
      <c r="C12" s="97"/>
      <c r="D12" s="97"/>
      <c r="E12" s="97"/>
      <c r="F12" s="98"/>
      <c r="G12" s="86">
        <f>G10+G11</f>
        <v>847240.1</v>
      </c>
      <c r="H12" s="86">
        <f t="shared" ref="H12:J12" si="0">H10+H11</f>
        <v>1835333</v>
      </c>
      <c r="I12" s="86">
        <f t="shared" si="0"/>
        <v>1835333</v>
      </c>
      <c r="J12" s="86">
        <f t="shared" si="0"/>
        <v>1007172.4</v>
      </c>
      <c r="K12" s="87">
        <f>J12/G12*100</f>
        <v>118.87685674934414</v>
      </c>
      <c r="L12" s="87">
        <f>J12/I12*100</f>
        <v>54.876820718637987</v>
      </c>
    </row>
    <row r="13" spans="2:13" x14ac:dyDescent="0.25">
      <c r="B13" s="112" t="s">
        <v>9</v>
      </c>
      <c r="C13" s="100"/>
      <c r="D13" s="100"/>
      <c r="E13" s="100"/>
      <c r="F13" s="100"/>
      <c r="G13" s="88">
        <v>845388.47</v>
      </c>
      <c r="H13" s="85">
        <v>1831403</v>
      </c>
      <c r="I13" s="85">
        <v>1831403</v>
      </c>
      <c r="J13" s="85">
        <v>1005238.56</v>
      </c>
      <c r="K13" s="85"/>
      <c r="L13" s="85"/>
    </row>
    <row r="14" spans="2:13" x14ac:dyDescent="0.25">
      <c r="B14" s="102" t="s">
        <v>10</v>
      </c>
      <c r="C14" s="101"/>
      <c r="D14" s="101"/>
      <c r="E14" s="101"/>
      <c r="F14" s="101"/>
      <c r="G14" s="84">
        <v>1851.63</v>
      </c>
      <c r="H14" s="85">
        <v>3930</v>
      </c>
      <c r="I14" s="85">
        <v>3930</v>
      </c>
      <c r="J14" s="85">
        <v>1933.84</v>
      </c>
      <c r="K14" s="85"/>
      <c r="L14" s="85"/>
    </row>
    <row r="15" spans="2:13" x14ac:dyDescent="0.25">
      <c r="B15" s="14" t="s">
        <v>1</v>
      </c>
      <c r="C15" s="15"/>
      <c r="D15" s="15"/>
      <c r="E15" s="15"/>
      <c r="F15" s="15"/>
      <c r="G15" s="86">
        <f>G13+G14</f>
        <v>847240.1</v>
      </c>
      <c r="H15" s="86">
        <f t="shared" ref="H15:J15" si="1">H13+H14</f>
        <v>1835333</v>
      </c>
      <c r="I15" s="86">
        <f t="shared" si="1"/>
        <v>1835333</v>
      </c>
      <c r="J15" s="86">
        <f t="shared" si="1"/>
        <v>1007172.4</v>
      </c>
      <c r="K15" s="87">
        <f>J15/G15*100</f>
        <v>118.87685674934414</v>
      </c>
      <c r="L15" s="87">
        <f>J15/I15*100</f>
        <v>54.876820718637987</v>
      </c>
    </row>
    <row r="16" spans="2:13" x14ac:dyDescent="0.25">
      <c r="B16" s="111" t="s">
        <v>2</v>
      </c>
      <c r="C16" s="97"/>
      <c r="D16" s="97"/>
      <c r="E16" s="97"/>
      <c r="F16" s="97"/>
      <c r="G16" s="89">
        <f>G12-G15</f>
        <v>0</v>
      </c>
      <c r="H16" s="89">
        <f t="shared" ref="H16:J16" si="2">H12-H15</f>
        <v>0</v>
      </c>
      <c r="I16" s="89">
        <f t="shared" si="2"/>
        <v>0</v>
      </c>
      <c r="J16" s="89">
        <f t="shared" si="2"/>
        <v>0</v>
      </c>
      <c r="K16" s="87" t="e">
        <f>J16/G16*100</f>
        <v>#DIV/0!</v>
      </c>
      <c r="L16" s="87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6" t="s">
        <v>28</v>
      </c>
      <c r="C18" s="106"/>
      <c r="D18" s="106"/>
      <c r="E18" s="106"/>
      <c r="F18" s="106"/>
      <c r="G18" s="7"/>
      <c r="H18" s="7"/>
      <c r="I18" s="7"/>
      <c r="J18" s="7"/>
      <c r="K18" s="1"/>
      <c r="L18" s="1"/>
      <c r="M18" s="1"/>
    </row>
    <row r="19" spans="1:49" ht="25.5" x14ac:dyDescent="0.25">
      <c r="B19" s="103" t="s">
        <v>3</v>
      </c>
      <c r="C19" s="103"/>
      <c r="D19" s="103"/>
      <c r="E19" s="103"/>
      <c r="F19" s="103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7">
        <v>1</v>
      </c>
      <c r="C20" s="108"/>
      <c r="D20" s="108"/>
      <c r="E20" s="108"/>
      <c r="F20" s="108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9" t="s">
        <v>11</v>
      </c>
      <c r="C21" s="109"/>
      <c r="D21" s="109"/>
      <c r="E21" s="109"/>
      <c r="F21" s="109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99" t="s">
        <v>12</v>
      </c>
      <c r="C22" s="100"/>
      <c r="D22" s="100"/>
      <c r="E22" s="100"/>
      <c r="F22" s="100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13" t="s">
        <v>23</v>
      </c>
      <c r="C23" s="114"/>
      <c r="D23" s="114"/>
      <c r="E23" s="114"/>
      <c r="F23" s="115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25">
      <c r="A24"/>
      <c r="B24" s="99" t="s">
        <v>5</v>
      </c>
      <c r="C24" s="100"/>
      <c r="D24" s="100"/>
      <c r="E24" s="100"/>
      <c r="F24" s="100"/>
      <c r="G24" s="88">
        <v>0</v>
      </c>
      <c r="H24" s="85">
        <v>0</v>
      </c>
      <c r="I24" s="85">
        <v>0</v>
      </c>
      <c r="J24" s="85">
        <v>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9" t="s">
        <v>27</v>
      </c>
      <c r="C25" s="100"/>
      <c r="D25" s="100"/>
      <c r="E25" s="100"/>
      <c r="F25" s="100"/>
      <c r="G25" s="88">
        <v>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3" t="s">
        <v>29</v>
      </c>
      <c r="C26" s="114"/>
      <c r="D26" s="114"/>
      <c r="E26" s="114"/>
      <c r="F26" s="115"/>
      <c r="G26" s="93">
        <f>G24+G25</f>
        <v>0</v>
      </c>
      <c r="H26" s="93">
        <f t="shared" ref="H26:J26" si="4">H24+H25</f>
        <v>0</v>
      </c>
      <c r="I26" s="93">
        <f t="shared" si="4"/>
        <v>0</v>
      </c>
      <c r="J26" s="93">
        <f t="shared" si="4"/>
        <v>0</v>
      </c>
      <c r="K26" s="92" t="e">
        <f>J26/G26*100</f>
        <v>#DIV/0!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0" t="s">
        <v>30</v>
      </c>
      <c r="C27" s="110"/>
      <c r="D27" s="110"/>
      <c r="E27" s="110"/>
      <c r="F27" s="110"/>
      <c r="G27" s="93">
        <f>G16+G26</f>
        <v>0</v>
      </c>
      <c r="H27" s="93">
        <f t="shared" ref="H27:J27" si="5">H16+H26</f>
        <v>0</v>
      </c>
      <c r="I27" s="93">
        <f t="shared" si="5"/>
        <v>0</v>
      </c>
      <c r="J27" s="93">
        <f t="shared" si="5"/>
        <v>0</v>
      </c>
      <c r="K27" s="92" t="e">
        <f>J27/G27*100</f>
        <v>#DIV/0!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4"/>
  <sheetViews>
    <sheetView topLeftCell="A37" zoomScale="90" zoomScaleNormal="90" workbookViewId="0">
      <selection activeCell="B2" sqref="B2:L7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4" t="s">
        <v>26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4" t="s">
        <v>15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6" t="s">
        <v>3</v>
      </c>
      <c r="C8" s="117"/>
      <c r="D8" s="117"/>
      <c r="E8" s="117"/>
      <c r="F8" s="118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9">
        <v>1</v>
      </c>
      <c r="C9" s="120"/>
      <c r="D9" s="120"/>
      <c r="E9" s="120"/>
      <c r="F9" s="121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847240.10000000009</v>
      </c>
      <c r="H10" s="64">
        <f>H11</f>
        <v>1835333</v>
      </c>
      <c r="I10" s="64">
        <f>I11</f>
        <v>1835333</v>
      </c>
      <c r="J10" s="64">
        <f>J11</f>
        <v>1007172.4</v>
      </c>
      <c r="K10" s="68">
        <f t="shared" ref="K10:K18" si="0">(J10*100)/G10</f>
        <v>118.87685674934413</v>
      </c>
      <c r="L10" s="68">
        <f t="shared" ref="L10:L18" si="1">(J10*100)/I10</f>
        <v>54.87682071863798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G12+G15</f>
        <v>847240.10000000009</v>
      </c>
      <c r="H11" s="64">
        <f>H12+H15</f>
        <v>1835333</v>
      </c>
      <c r="I11" s="64">
        <f>I12+I15</f>
        <v>1835333</v>
      </c>
      <c r="J11" s="64">
        <f>J12+J15</f>
        <v>1007172.4</v>
      </c>
      <c r="K11" s="64">
        <f t="shared" si="0"/>
        <v>118.87685674934413</v>
      </c>
      <c r="L11" s="64">
        <f t="shared" si="1"/>
        <v>54.87682071863798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140.55000000000001</v>
      </c>
      <c r="H12" s="64">
        <f t="shared" si="2"/>
        <v>700</v>
      </c>
      <c r="I12" s="64">
        <f t="shared" si="2"/>
        <v>700</v>
      </c>
      <c r="J12" s="64">
        <f t="shared" si="2"/>
        <v>279.75</v>
      </c>
      <c r="K12" s="64">
        <f t="shared" si="0"/>
        <v>199.0394877267876</v>
      </c>
      <c r="L12" s="64">
        <f t="shared" si="1"/>
        <v>39.964285714285715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140.55000000000001</v>
      </c>
      <c r="H13" s="64">
        <f t="shared" si="2"/>
        <v>700</v>
      </c>
      <c r="I13" s="64">
        <f t="shared" si="2"/>
        <v>700</v>
      </c>
      <c r="J13" s="64">
        <f t="shared" si="2"/>
        <v>279.75</v>
      </c>
      <c r="K13" s="64">
        <f t="shared" si="0"/>
        <v>199.0394877267876</v>
      </c>
      <c r="L13" s="64">
        <f t="shared" si="1"/>
        <v>39.964285714285715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140.55000000000001</v>
      </c>
      <c r="H14" s="65">
        <v>700</v>
      </c>
      <c r="I14" s="65">
        <v>700</v>
      </c>
      <c r="J14" s="65">
        <v>279.75</v>
      </c>
      <c r="K14" s="65">
        <f t="shared" si="0"/>
        <v>199.0394877267876</v>
      </c>
      <c r="L14" s="65">
        <f t="shared" si="1"/>
        <v>39.964285714285715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>G16</f>
        <v>847099.55</v>
      </c>
      <c r="H15" s="64">
        <f>H16</f>
        <v>1834633</v>
      </c>
      <c r="I15" s="64">
        <f>I16</f>
        <v>1834633</v>
      </c>
      <c r="J15" s="64">
        <f>J16</f>
        <v>1006892.65</v>
      </c>
      <c r="K15" s="64">
        <f t="shared" si="0"/>
        <v>118.86355623728049</v>
      </c>
      <c r="L15" s="64">
        <f t="shared" si="1"/>
        <v>54.882510562057917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>G17+G18</f>
        <v>847099.55</v>
      </c>
      <c r="H16" s="64">
        <f>H17+H18</f>
        <v>1834633</v>
      </c>
      <c r="I16" s="64">
        <f>I17+I18</f>
        <v>1834633</v>
      </c>
      <c r="J16" s="64">
        <f>J17+J18</f>
        <v>1006892.65</v>
      </c>
      <c r="K16" s="64">
        <f t="shared" si="0"/>
        <v>118.86355623728049</v>
      </c>
      <c r="L16" s="64">
        <f t="shared" si="1"/>
        <v>54.882510562057917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845247.92</v>
      </c>
      <c r="H17" s="65">
        <v>1830703</v>
      </c>
      <c r="I17" s="65">
        <v>1830703</v>
      </c>
      <c r="J17" s="65">
        <v>1004958.81</v>
      </c>
      <c r="K17" s="65">
        <f t="shared" si="0"/>
        <v>118.89515327053392</v>
      </c>
      <c r="L17" s="65">
        <f t="shared" si="1"/>
        <v>54.894694005526837</v>
      </c>
    </row>
    <row r="18" spans="2:12" x14ac:dyDescent="0.25">
      <c r="B18" s="65"/>
      <c r="C18" s="65"/>
      <c r="D18" s="65"/>
      <c r="E18" s="65" t="s">
        <v>64</v>
      </c>
      <c r="F18" s="65" t="s">
        <v>65</v>
      </c>
      <c r="G18" s="65">
        <v>1851.63</v>
      </c>
      <c r="H18" s="65">
        <v>3930</v>
      </c>
      <c r="I18" s="65">
        <v>3930</v>
      </c>
      <c r="J18" s="65">
        <v>1933.84</v>
      </c>
      <c r="K18" s="65">
        <f t="shared" si="0"/>
        <v>104.43987189665322</v>
      </c>
      <c r="L18" s="65">
        <f t="shared" si="1"/>
        <v>49.207124681933841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6" t="s">
        <v>3</v>
      </c>
      <c r="C21" s="117"/>
      <c r="D21" s="117"/>
      <c r="E21" s="117"/>
      <c r="F21" s="118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19">
        <v>1</v>
      </c>
      <c r="C22" s="120"/>
      <c r="D22" s="120"/>
      <c r="E22" s="120"/>
      <c r="F22" s="121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4"/>
      <c r="C23" s="65"/>
      <c r="D23" s="66"/>
      <c r="E23" s="67"/>
      <c r="F23" s="8" t="s">
        <v>21</v>
      </c>
      <c r="G23" s="64">
        <f>G24+G70</f>
        <v>847240.1</v>
      </c>
      <c r="H23" s="64">
        <f>H24+H70</f>
        <v>1835333</v>
      </c>
      <c r="I23" s="64">
        <f>I24+I70</f>
        <v>1835333</v>
      </c>
      <c r="J23" s="64">
        <f>J24+J70</f>
        <v>1007172.4</v>
      </c>
      <c r="K23" s="69">
        <f t="shared" ref="K23:K54" si="3">(J23*100)/G23</f>
        <v>118.87685674934414</v>
      </c>
      <c r="L23" s="69">
        <f t="shared" ref="L23:L54" si="4">(J23*100)/I23</f>
        <v>54.87682071863798</v>
      </c>
    </row>
    <row r="24" spans="2:12" x14ac:dyDescent="0.25">
      <c r="B24" s="64" t="s">
        <v>66</v>
      </c>
      <c r="C24" s="64"/>
      <c r="D24" s="64"/>
      <c r="E24" s="64"/>
      <c r="F24" s="64" t="s">
        <v>67</v>
      </c>
      <c r="G24" s="64">
        <f>G25+G34+G64</f>
        <v>845388.47</v>
      </c>
      <c r="H24" s="64">
        <f>H25+H34+H64</f>
        <v>1831403</v>
      </c>
      <c r="I24" s="64">
        <f>I25+I34+I64</f>
        <v>1831403</v>
      </c>
      <c r="J24" s="64">
        <f>J25+J34+J64</f>
        <v>1005238.56</v>
      </c>
      <c r="K24" s="64">
        <f t="shared" si="3"/>
        <v>118.90847766116327</v>
      </c>
      <c r="L24" s="64">
        <f t="shared" si="4"/>
        <v>54.888987295532445</v>
      </c>
    </row>
    <row r="25" spans="2:12" x14ac:dyDescent="0.25">
      <c r="B25" s="64"/>
      <c r="C25" s="64" t="s">
        <v>68</v>
      </c>
      <c r="D25" s="64"/>
      <c r="E25" s="64"/>
      <c r="F25" s="64" t="s">
        <v>69</v>
      </c>
      <c r="G25" s="64">
        <f>G26+G29+G31</f>
        <v>706396.95000000007</v>
      </c>
      <c r="H25" s="64">
        <f>H26+H29+H31</f>
        <v>1486807</v>
      </c>
      <c r="I25" s="64">
        <f>I26+I29+I31</f>
        <v>1486807</v>
      </c>
      <c r="J25" s="64">
        <f>J26+J29+J31</f>
        <v>858357.75</v>
      </c>
      <c r="K25" s="64">
        <f t="shared" si="3"/>
        <v>121.51209741208535</v>
      </c>
      <c r="L25" s="64">
        <f t="shared" si="4"/>
        <v>57.73161883149595</v>
      </c>
    </row>
    <row r="26" spans="2:12" x14ac:dyDescent="0.25">
      <c r="B26" s="64"/>
      <c r="C26" s="64"/>
      <c r="D26" s="64" t="s">
        <v>70</v>
      </c>
      <c r="E26" s="64"/>
      <c r="F26" s="64" t="s">
        <v>71</v>
      </c>
      <c r="G26" s="64">
        <f>G27+G28</f>
        <v>562115.85</v>
      </c>
      <c r="H26" s="64">
        <f>H27+H28</f>
        <v>1213401</v>
      </c>
      <c r="I26" s="64">
        <f>I27+I28</f>
        <v>1213401</v>
      </c>
      <c r="J26" s="64">
        <f>J27+J28</f>
        <v>684423.33</v>
      </c>
      <c r="K26" s="64">
        <f t="shared" si="3"/>
        <v>121.75841154452415</v>
      </c>
      <c r="L26" s="64">
        <f t="shared" si="4"/>
        <v>56.405370524665791</v>
      </c>
    </row>
    <row r="27" spans="2:12" x14ac:dyDescent="0.25">
      <c r="B27" s="65"/>
      <c r="C27" s="65"/>
      <c r="D27" s="65"/>
      <c r="E27" s="65" t="s">
        <v>72</v>
      </c>
      <c r="F27" s="65" t="s">
        <v>73</v>
      </c>
      <c r="G27" s="65">
        <v>558031.77</v>
      </c>
      <c r="H27" s="65">
        <v>1206400</v>
      </c>
      <c r="I27" s="65">
        <v>1206400</v>
      </c>
      <c r="J27" s="65">
        <v>681205.88</v>
      </c>
      <c r="K27" s="65">
        <f t="shared" si="3"/>
        <v>122.07295652718841</v>
      </c>
      <c r="L27" s="65">
        <f t="shared" si="4"/>
        <v>56.466004641909812</v>
      </c>
    </row>
    <row r="28" spans="2:12" x14ac:dyDescent="0.25">
      <c r="B28" s="65"/>
      <c r="C28" s="65"/>
      <c r="D28" s="65"/>
      <c r="E28" s="65" t="s">
        <v>74</v>
      </c>
      <c r="F28" s="65" t="s">
        <v>75</v>
      </c>
      <c r="G28" s="65">
        <v>4084.08</v>
      </c>
      <c r="H28" s="65">
        <v>7001</v>
      </c>
      <c r="I28" s="65">
        <v>7001</v>
      </c>
      <c r="J28" s="65">
        <v>3217.45</v>
      </c>
      <c r="K28" s="65">
        <f t="shared" si="3"/>
        <v>78.780288339111877</v>
      </c>
      <c r="L28" s="65">
        <f t="shared" si="4"/>
        <v>45.957006141979718</v>
      </c>
    </row>
    <row r="29" spans="2:12" x14ac:dyDescent="0.25">
      <c r="B29" s="64"/>
      <c r="C29" s="64"/>
      <c r="D29" s="64" t="s">
        <v>76</v>
      </c>
      <c r="E29" s="64"/>
      <c r="F29" s="64" t="s">
        <v>77</v>
      </c>
      <c r="G29" s="64">
        <f>G30</f>
        <v>17730.68</v>
      </c>
      <c r="H29" s="64">
        <f>H30</f>
        <v>39000</v>
      </c>
      <c r="I29" s="64">
        <f>I30</f>
        <v>39000</v>
      </c>
      <c r="J29" s="64">
        <f>J30</f>
        <v>26033.63</v>
      </c>
      <c r="K29" s="64">
        <f t="shared" si="3"/>
        <v>146.82815323495771</v>
      </c>
      <c r="L29" s="64">
        <f t="shared" si="4"/>
        <v>66.752897435897438</v>
      </c>
    </row>
    <row r="30" spans="2:12" x14ac:dyDescent="0.25">
      <c r="B30" s="65"/>
      <c r="C30" s="65"/>
      <c r="D30" s="65"/>
      <c r="E30" s="65" t="s">
        <v>78</v>
      </c>
      <c r="F30" s="65" t="s">
        <v>77</v>
      </c>
      <c r="G30" s="65">
        <v>17730.68</v>
      </c>
      <c r="H30" s="65">
        <v>39000</v>
      </c>
      <c r="I30" s="65">
        <v>39000</v>
      </c>
      <c r="J30" s="65">
        <v>26033.63</v>
      </c>
      <c r="K30" s="65">
        <f t="shared" si="3"/>
        <v>146.82815323495771</v>
      </c>
      <c r="L30" s="65">
        <f t="shared" si="4"/>
        <v>66.752897435897438</v>
      </c>
    </row>
    <row r="31" spans="2:12" x14ac:dyDescent="0.25">
      <c r="B31" s="64"/>
      <c r="C31" s="64"/>
      <c r="D31" s="64" t="s">
        <v>79</v>
      </c>
      <c r="E31" s="64"/>
      <c r="F31" s="64" t="s">
        <v>80</v>
      </c>
      <c r="G31" s="64">
        <f>G32+G33</f>
        <v>126550.42</v>
      </c>
      <c r="H31" s="64">
        <f>H32+H33</f>
        <v>234406</v>
      </c>
      <c r="I31" s="64">
        <f>I32+I33</f>
        <v>234406</v>
      </c>
      <c r="J31" s="64">
        <f>J32+J33</f>
        <v>147900.79</v>
      </c>
      <c r="K31" s="64">
        <f t="shared" si="3"/>
        <v>116.87103843669583</v>
      </c>
      <c r="L31" s="64">
        <f t="shared" si="4"/>
        <v>63.095991570181653</v>
      </c>
    </row>
    <row r="32" spans="2:12" x14ac:dyDescent="0.25">
      <c r="B32" s="65"/>
      <c r="C32" s="65"/>
      <c r="D32" s="65"/>
      <c r="E32" s="65" t="s">
        <v>81</v>
      </c>
      <c r="F32" s="65" t="s">
        <v>82</v>
      </c>
      <c r="G32" s="65">
        <v>33801.31</v>
      </c>
      <c r="H32" s="65">
        <v>35350</v>
      </c>
      <c r="I32" s="65">
        <v>35350</v>
      </c>
      <c r="J32" s="65">
        <v>34970.870000000003</v>
      </c>
      <c r="K32" s="65">
        <f t="shared" si="3"/>
        <v>103.46010258182304</v>
      </c>
      <c r="L32" s="65">
        <f t="shared" si="4"/>
        <v>98.927496463932115</v>
      </c>
    </row>
    <row r="33" spans="2:12" x14ac:dyDescent="0.25">
      <c r="B33" s="65"/>
      <c r="C33" s="65"/>
      <c r="D33" s="65"/>
      <c r="E33" s="65" t="s">
        <v>83</v>
      </c>
      <c r="F33" s="65" t="s">
        <v>84</v>
      </c>
      <c r="G33" s="65">
        <v>92749.11</v>
      </c>
      <c r="H33" s="65">
        <v>199056</v>
      </c>
      <c r="I33" s="65">
        <v>199056</v>
      </c>
      <c r="J33" s="65">
        <v>112929.92</v>
      </c>
      <c r="K33" s="65">
        <f t="shared" si="3"/>
        <v>121.75849450199576</v>
      </c>
      <c r="L33" s="65">
        <f t="shared" si="4"/>
        <v>56.732738525841974</v>
      </c>
    </row>
    <row r="34" spans="2:12" x14ac:dyDescent="0.25">
      <c r="B34" s="64"/>
      <c r="C34" s="64" t="s">
        <v>85</v>
      </c>
      <c r="D34" s="64"/>
      <c r="E34" s="64"/>
      <c r="F34" s="64" t="s">
        <v>86</v>
      </c>
      <c r="G34" s="64">
        <f>G35+G40+G46+G56+G58</f>
        <v>120494.31</v>
      </c>
      <c r="H34" s="64">
        <f>H35+H40+H46+H56+H58</f>
        <v>322796</v>
      </c>
      <c r="I34" s="64">
        <f>I35+I40+I46+I56+I58</f>
        <v>322796</v>
      </c>
      <c r="J34" s="64">
        <f>J35+J40+J46+J56+J58</f>
        <v>123849.12999999999</v>
      </c>
      <c r="K34" s="64">
        <f t="shared" si="3"/>
        <v>102.7842144579275</v>
      </c>
      <c r="L34" s="64">
        <f t="shared" si="4"/>
        <v>38.367616079505318</v>
      </c>
    </row>
    <row r="35" spans="2:12" x14ac:dyDescent="0.25">
      <c r="B35" s="64"/>
      <c r="C35" s="64"/>
      <c r="D35" s="64" t="s">
        <v>87</v>
      </c>
      <c r="E35" s="64"/>
      <c r="F35" s="64" t="s">
        <v>88</v>
      </c>
      <c r="G35" s="64">
        <f>G36+G37+G38+G39</f>
        <v>17143.34</v>
      </c>
      <c r="H35" s="64">
        <f>H36+H37+H38+H39</f>
        <v>45600</v>
      </c>
      <c r="I35" s="64">
        <f>I36+I37+I38+I39</f>
        <v>45600</v>
      </c>
      <c r="J35" s="64">
        <f>J36+J37+J38+J39</f>
        <v>13778.19</v>
      </c>
      <c r="K35" s="64">
        <f t="shared" si="3"/>
        <v>80.370511230600343</v>
      </c>
      <c r="L35" s="64">
        <f t="shared" si="4"/>
        <v>30.21532894736842</v>
      </c>
    </row>
    <row r="36" spans="2:12" x14ac:dyDescent="0.25">
      <c r="B36" s="65"/>
      <c r="C36" s="65"/>
      <c r="D36" s="65"/>
      <c r="E36" s="65" t="s">
        <v>89</v>
      </c>
      <c r="F36" s="65" t="s">
        <v>90</v>
      </c>
      <c r="G36" s="65">
        <v>3297.11</v>
      </c>
      <c r="H36" s="65">
        <v>10000</v>
      </c>
      <c r="I36" s="65">
        <v>10000</v>
      </c>
      <c r="J36" s="65">
        <v>2660.28</v>
      </c>
      <c r="K36" s="65">
        <f t="shared" si="3"/>
        <v>80.685206135069805</v>
      </c>
      <c r="L36" s="65">
        <f t="shared" si="4"/>
        <v>26.602799999999998</v>
      </c>
    </row>
    <row r="37" spans="2:12" x14ac:dyDescent="0.25">
      <c r="B37" s="65"/>
      <c r="C37" s="65"/>
      <c r="D37" s="65"/>
      <c r="E37" s="65" t="s">
        <v>91</v>
      </c>
      <c r="F37" s="65" t="s">
        <v>92</v>
      </c>
      <c r="G37" s="65">
        <v>13646.23</v>
      </c>
      <c r="H37" s="65">
        <v>34000</v>
      </c>
      <c r="I37" s="65">
        <v>34000</v>
      </c>
      <c r="J37" s="65">
        <v>10897.91</v>
      </c>
      <c r="K37" s="65">
        <f t="shared" si="3"/>
        <v>79.860225131776318</v>
      </c>
      <c r="L37" s="65">
        <f t="shared" si="4"/>
        <v>32.052676470588239</v>
      </c>
    </row>
    <row r="38" spans="2:12" x14ac:dyDescent="0.25">
      <c r="B38" s="65"/>
      <c r="C38" s="65"/>
      <c r="D38" s="65"/>
      <c r="E38" s="65" t="s">
        <v>93</v>
      </c>
      <c r="F38" s="65" t="s">
        <v>94</v>
      </c>
      <c r="G38" s="65">
        <v>200</v>
      </c>
      <c r="H38" s="65">
        <v>1500</v>
      </c>
      <c r="I38" s="65">
        <v>1500</v>
      </c>
      <c r="J38" s="65">
        <v>220</v>
      </c>
      <c r="K38" s="65">
        <f t="shared" si="3"/>
        <v>110</v>
      </c>
      <c r="L38" s="65">
        <f t="shared" si="4"/>
        <v>14.666666666666666</v>
      </c>
    </row>
    <row r="39" spans="2:12" x14ac:dyDescent="0.25">
      <c r="B39" s="65"/>
      <c r="C39" s="65"/>
      <c r="D39" s="65"/>
      <c r="E39" s="65" t="s">
        <v>95</v>
      </c>
      <c r="F39" s="65" t="s">
        <v>96</v>
      </c>
      <c r="G39" s="65">
        <v>0</v>
      </c>
      <c r="H39" s="65">
        <v>100</v>
      </c>
      <c r="I39" s="65">
        <v>100</v>
      </c>
      <c r="J39" s="65">
        <v>0</v>
      </c>
      <c r="K39" s="65" t="e">
        <f t="shared" si="3"/>
        <v>#DIV/0!</v>
      </c>
      <c r="L39" s="65">
        <f t="shared" si="4"/>
        <v>0</v>
      </c>
    </row>
    <row r="40" spans="2:12" x14ac:dyDescent="0.25">
      <c r="B40" s="64"/>
      <c r="C40" s="64"/>
      <c r="D40" s="64" t="s">
        <v>97</v>
      </c>
      <c r="E40" s="64"/>
      <c r="F40" s="64" t="s">
        <v>98</v>
      </c>
      <c r="G40" s="64">
        <f>G41+G42+G43+G44+G45</f>
        <v>14870.65</v>
      </c>
      <c r="H40" s="64">
        <f>H41+H42+H43+H44+H45</f>
        <v>64966</v>
      </c>
      <c r="I40" s="64">
        <f>I41+I42+I43+I44+I45</f>
        <v>64966</v>
      </c>
      <c r="J40" s="64">
        <f>J41+J42+J43+J44+J45</f>
        <v>15578.48</v>
      </c>
      <c r="K40" s="64">
        <f t="shared" si="3"/>
        <v>104.75991298295637</v>
      </c>
      <c r="L40" s="64">
        <f t="shared" si="4"/>
        <v>23.979435396976879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6435.45</v>
      </c>
      <c r="H41" s="65">
        <v>25700</v>
      </c>
      <c r="I41" s="65">
        <v>25700</v>
      </c>
      <c r="J41" s="65">
        <v>5215.6899999999996</v>
      </c>
      <c r="K41" s="65">
        <f t="shared" si="3"/>
        <v>81.046236082946791</v>
      </c>
      <c r="L41" s="65">
        <f t="shared" si="4"/>
        <v>20.294513618677041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8161.71</v>
      </c>
      <c r="H42" s="65">
        <v>37000</v>
      </c>
      <c r="I42" s="65">
        <v>37000</v>
      </c>
      <c r="J42" s="65">
        <v>9691.84</v>
      </c>
      <c r="K42" s="65">
        <f t="shared" si="3"/>
        <v>118.74766439875957</v>
      </c>
      <c r="L42" s="65">
        <f t="shared" si="4"/>
        <v>26.194162162162161</v>
      </c>
    </row>
    <row r="43" spans="2:12" x14ac:dyDescent="0.25">
      <c r="B43" s="65"/>
      <c r="C43" s="65"/>
      <c r="D43" s="65"/>
      <c r="E43" s="65" t="s">
        <v>103</v>
      </c>
      <c r="F43" s="65" t="s">
        <v>104</v>
      </c>
      <c r="G43" s="65">
        <v>38.4</v>
      </c>
      <c r="H43" s="65">
        <v>500</v>
      </c>
      <c r="I43" s="65">
        <v>500</v>
      </c>
      <c r="J43" s="65">
        <v>26.1</v>
      </c>
      <c r="K43" s="65">
        <f t="shared" si="3"/>
        <v>67.96875</v>
      </c>
      <c r="L43" s="65">
        <f t="shared" si="4"/>
        <v>5.22</v>
      </c>
    </row>
    <row r="44" spans="2:12" x14ac:dyDescent="0.25">
      <c r="B44" s="65"/>
      <c r="C44" s="65"/>
      <c r="D44" s="65"/>
      <c r="E44" s="65" t="s">
        <v>105</v>
      </c>
      <c r="F44" s="65" t="s">
        <v>106</v>
      </c>
      <c r="G44" s="65">
        <v>235.09</v>
      </c>
      <c r="H44" s="65">
        <v>1500</v>
      </c>
      <c r="I44" s="65">
        <v>1500</v>
      </c>
      <c r="J44" s="65">
        <v>644.85</v>
      </c>
      <c r="K44" s="65">
        <f t="shared" si="3"/>
        <v>274.29920455995574</v>
      </c>
      <c r="L44" s="65">
        <f t="shared" si="4"/>
        <v>42.99</v>
      </c>
    </row>
    <row r="45" spans="2:12" x14ac:dyDescent="0.25">
      <c r="B45" s="65"/>
      <c r="C45" s="65"/>
      <c r="D45" s="65"/>
      <c r="E45" s="65" t="s">
        <v>107</v>
      </c>
      <c r="F45" s="65" t="s">
        <v>108</v>
      </c>
      <c r="G45" s="65">
        <v>0</v>
      </c>
      <c r="H45" s="65">
        <v>266</v>
      </c>
      <c r="I45" s="65">
        <v>266</v>
      </c>
      <c r="J45" s="65">
        <v>0</v>
      </c>
      <c r="K45" s="65" t="e">
        <f t="shared" si="3"/>
        <v>#DIV/0!</v>
      </c>
      <c r="L45" s="65">
        <f t="shared" si="4"/>
        <v>0</v>
      </c>
    </row>
    <row r="46" spans="2:12" x14ac:dyDescent="0.25">
      <c r="B46" s="64"/>
      <c r="C46" s="64"/>
      <c r="D46" s="64" t="s">
        <v>109</v>
      </c>
      <c r="E46" s="64"/>
      <c r="F46" s="64" t="s">
        <v>110</v>
      </c>
      <c r="G46" s="64">
        <f>G47+G48+G49+G50+G51+G52+G53+G54+G55</f>
        <v>86760.189999999988</v>
      </c>
      <c r="H46" s="64">
        <f>H47+H48+H49+H50+H51+H52+H53+H54+H55</f>
        <v>204780</v>
      </c>
      <c r="I46" s="64">
        <f>I47+I48+I49+I50+I51+I52+I53+I54+I55</f>
        <v>204780</v>
      </c>
      <c r="J46" s="64">
        <f>J47+J48+J49+J50+J51+J52+J53+J54+J55</f>
        <v>89911.909999999989</v>
      </c>
      <c r="K46" s="64">
        <f t="shared" si="3"/>
        <v>103.63267991921178</v>
      </c>
      <c r="L46" s="64">
        <f t="shared" si="4"/>
        <v>43.906587557378643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6616.63</v>
      </c>
      <c r="H47" s="65">
        <v>17000</v>
      </c>
      <c r="I47" s="65">
        <v>17000</v>
      </c>
      <c r="J47" s="65">
        <v>6987.4</v>
      </c>
      <c r="K47" s="65">
        <f t="shared" si="3"/>
        <v>105.60360787893535</v>
      </c>
      <c r="L47" s="65">
        <f t="shared" si="4"/>
        <v>41.10235294117647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2555.5300000000002</v>
      </c>
      <c r="H48" s="65">
        <v>7000</v>
      </c>
      <c r="I48" s="65">
        <v>7000</v>
      </c>
      <c r="J48" s="65">
        <v>3126.32</v>
      </c>
      <c r="K48" s="65">
        <f t="shared" si="3"/>
        <v>122.33548422440745</v>
      </c>
      <c r="L48" s="65">
        <f t="shared" si="4"/>
        <v>44.661714285714282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1470.76</v>
      </c>
      <c r="H49" s="65">
        <v>5500</v>
      </c>
      <c r="I49" s="65">
        <v>5500</v>
      </c>
      <c r="J49" s="65">
        <v>939.71</v>
      </c>
      <c r="K49" s="65">
        <f t="shared" si="3"/>
        <v>63.892817318937148</v>
      </c>
      <c r="L49" s="65">
        <f t="shared" si="4"/>
        <v>17.085636363636365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4882.5</v>
      </c>
      <c r="H50" s="65">
        <v>12000</v>
      </c>
      <c r="I50" s="65">
        <v>12000</v>
      </c>
      <c r="J50" s="65">
        <v>4362</v>
      </c>
      <c r="K50" s="65">
        <f t="shared" si="3"/>
        <v>89.339477726574501</v>
      </c>
      <c r="L50" s="65">
        <f t="shared" si="4"/>
        <v>36.35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3355.07</v>
      </c>
      <c r="H51" s="65">
        <v>9000</v>
      </c>
      <c r="I51" s="65">
        <v>9000</v>
      </c>
      <c r="J51" s="65">
        <v>4977.6400000000003</v>
      </c>
      <c r="K51" s="65">
        <f t="shared" si="3"/>
        <v>148.36173313820578</v>
      </c>
      <c r="L51" s="65">
        <f t="shared" si="4"/>
        <v>55.307111111111119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1347</v>
      </c>
      <c r="H52" s="65">
        <v>3080</v>
      </c>
      <c r="I52" s="65">
        <v>3080</v>
      </c>
      <c r="J52" s="65">
        <v>1315.22</v>
      </c>
      <c r="K52" s="65">
        <f t="shared" si="3"/>
        <v>97.640682999257606</v>
      </c>
      <c r="L52" s="65">
        <f t="shared" si="4"/>
        <v>42.701948051948051</v>
      </c>
    </row>
    <row r="53" spans="2:12" x14ac:dyDescent="0.25">
      <c r="B53" s="65"/>
      <c r="C53" s="65"/>
      <c r="D53" s="65"/>
      <c r="E53" s="65" t="s">
        <v>123</v>
      </c>
      <c r="F53" s="65" t="s">
        <v>124</v>
      </c>
      <c r="G53" s="65">
        <v>66184.59</v>
      </c>
      <c r="H53" s="65">
        <v>150000</v>
      </c>
      <c r="I53" s="65">
        <v>150000</v>
      </c>
      <c r="J53" s="65">
        <v>67793.08</v>
      </c>
      <c r="K53" s="65">
        <f t="shared" si="3"/>
        <v>102.43030892840765</v>
      </c>
      <c r="L53" s="65">
        <f t="shared" si="4"/>
        <v>45.195386666666664</v>
      </c>
    </row>
    <row r="54" spans="2:12" x14ac:dyDescent="0.25">
      <c r="B54" s="65"/>
      <c r="C54" s="65"/>
      <c r="D54" s="65"/>
      <c r="E54" s="65" t="s">
        <v>125</v>
      </c>
      <c r="F54" s="65" t="s">
        <v>126</v>
      </c>
      <c r="G54" s="65">
        <v>85.68</v>
      </c>
      <c r="H54" s="65">
        <v>200</v>
      </c>
      <c r="I54" s="65">
        <v>200</v>
      </c>
      <c r="J54" s="65">
        <v>88.15</v>
      </c>
      <c r="K54" s="65">
        <f t="shared" si="3"/>
        <v>102.88281979458449</v>
      </c>
      <c r="L54" s="65">
        <f t="shared" si="4"/>
        <v>44.075000000000003</v>
      </c>
    </row>
    <row r="55" spans="2:12" x14ac:dyDescent="0.25">
      <c r="B55" s="65"/>
      <c r="C55" s="65"/>
      <c r="D55" s="65"/>
      <c r="E55" s="65" t="s">
        <v>127</v>
      </c>
      <c r="F55" s="65" t="s">
        <v>128</v>
      </c>
      <c r="G55" s="65">
        <v>262.43</v>
      </c>
      <c r="H55" s="65">
        <v>1000</v>
      </c>
      <c r="I55" s="65">
        <v>1000</v>
      </c>
      <c r="J55" s="65">
        <v>322.39</v>
      </c>
      <c r="K55" s="65">
        <f t="shared" ref="K55:K73" si="5">(J55*100)/G55</f>
        <v>122.84799756125443</v>
      </c>
      <c r="L55" s="65">
        <f t="shared" ref="L55:L73" si="6">(J55*100)/I55</f>
        <v>32.238999999999997</v>
      </c>
    </row>
    <row r="56" spans="2:12" x14ac:dyDescent="0.25">
      <c r="B56" s="64"/>
      <c r="C56" s="64"/>
      <c r="D56" s="64" t="s">
        <v>129</v>
      </c>
      <c r="E56" s="64"/>
      <c r="F56" s="64" t="s">
        <v>130</v>
      </c>
      <c r="G56" s="64">
        <f>G57</f>
        <v>226</v>
      </c>
      <c r="H56" s="64">
        <f>H57</f>
        <v>600</v>
      </c>
      <c r="I56" s="64">
        <f>I57</f>
        <v>600</v>
      </c>
      <c r="J56" s="64">
        <f>J57</f>
        <v>671.02</v>
      </c>
      <c r="K56" s="64">
        <f t="shared" si="5"/>
        <v>296.91150442477874</v>
      </c>
      <c r="L56" s="64">
        <f t="shared" si="6"/>
        <v>111.83666666666667</v>
      </c>
    </row>
    <row r="57" spans="2:12" x14ac:dyDescent="0.25">
      <c r="B57" s="65"/>
      <c r="C57" s="65"/>
      <c r="D57" s="65"/>
      <c r="E57" s="65" t="s">
        <v>131</v>
      </c>
      <c r="F57" s="65" t="s">
        <v>132</v>
      </c>
      <c r="G57" s="65">
        <v>226</v>
      </c>
      <c r="H57" s="65">
        <v>600</v>
      </c>
      <c r="I57" s="65">
        <v>600</v>
      </c>
      <c r="J57" s="65">
        <v>671.02</v>
      </c>
      <c r="K57" s="65">
        <f t="shared" si="5"/>
        <v>296.91150442477874</v>
      </c>
      <c r="L57" s="65">
        <f t="shared" si="6"/>
        <v>111.83666666666667</v>
      </c>
    </row>
    <row r="58" spans="2:12" x14ac:dyDescent="0.25">
      <c r="B58" s="64"/>
      <c r="C58" s="64"/>
      <c r="D58" s="64" t="s">
        <v>133</v>
      </c>
      <c r="E58" s="64"/>
      <c r="F58" s="64" t="s">
        <v>134</v>
      </c>
      <c r="G58" s="64">
        <f>G59+G60+G61+G62+G63</f>
        <v>1494.1299999999999</v>
      </c>
      <c r="H58" s="64">
        <f>H59+H60+H61+H62+H63</f>
        <v>6850</v>
      </c>
      <c r="I58" s="64">
        <f>I59+I60+I61+I62+I63</f>
        <v>6850</v>
      </c>
      <c r="J58" s="64">
        <f>J59+J60+J61+J62+J63</f>
        <v>3909.53</v>
      </c>
      <c r="K58" s="64">
        <f t="shared" si="5"/>
        <v>261.65929336804697</v>
      </c>
      <c r="L58" s="64">
        <f t="shared" si="6"/>
        <v>57.073430656934306</v>
      </c>
    </row>
    <row r="59" spans="2:12" x14ac:dyDescent="0.25">
      <c r="B59" s="65"/>
      <c r="C59" s="65"/>
      <c r="D59" s="65"/>
      <c r="E59" s="65" t="s">
        <v>135</v>
      </c>
      <c r="F59" s="65" t="s">
        <v>136</v>
      </c>
      <c r="G59" s="65">
        <v>0</v>
      </c>
      <c r="H59" s="65">
        <v>450</v>
      </c>
      <c r="I59" s="65">
        <v>450</v>
      </c>
      <c r="J59" s="65">
        <v>0</v>
      </c>
      <c r="K59" s="65" t="e">
        <f t="shared" si="5"/>
        <v>#DIV/0!</v>
      </c>
      <c r="L59" s="65">
        <f t="shared" si="6"/>
        <v>0</v>
      </c>
    </row>
    <row r="60" spans="2:12" x14ac:dyDescent="0.25">
      <c r="B60" s="65"/>
      <c r="C60" s="65"/>
      <c r="D60" s="65"/>
      <c r="E60" s="65" t="s">
        <v>137</v>
      </c>
      <c r="F60" s="65" t="s">
        <v>138</v>
      </c>
      <c r="G60" s="65">
        <v>71.55</v>
      </c>
      <c r="H60" s="65">
        <v>500</v>
      </c>
      <c r="I60" s="65">
        <v>500</v>
      </c>
      <c r="J60" s="65">
        <v>33.49</v>
      </c>
      <c r="K60" s="65">
        <f t="shared" si="5"/>
        <v>46.806429070580016</v>
      </c>
      <c r="L60" s="65">
        <f t="shared" si="6"/>
        <v>6.6980000000000004</v>
      </c>
    </row>
    <row r="61" spans="2:12" x14ac:dyDescent="0.25">
      <c r="B61" s="65"/>
      <c r="C61" s="65"/>
      <c r="D61" s="65"/>
      <c r="E61" s="65" t="s">
        <v>139</v>
      </c>
      <c r="F61" s="65" t="s">
        <v>140</v>
      </c>
      <c r="G61" s="65">
        <v>980</v>
      </c>
      <c r="H61" s="65">
        <v>2500</v>
      </c>
      <c r="I61" s="65">
        <v>2500</v>
      </c>
      <c r="J61" s="65">
        <v>1265.44</v>
      </c>
      <c r="K61" s="65">
        <f t="shared" si="5"/>
        <v>129.12653061224489</v>
      </c>
      <c r="L61" s="65">
        <f t="shared" si="6"/>
        <v>50.617600000000003</v>
      </c>
    </row>
    <row r="62" spans="2:12" x14ac:dyDescent="0.25">
      <c r="B62" s="65"/>
      <c r="C62" s="65"/>
      <c r="D62" s="65"/>
      <c r="E62" s="65" t="s">
        <v>141</v>
      </c>
      <c r="F62" s="65" t="s">
        <v>142</v>
      </c>
      <c r="G62" s="65">
        <v>0</v>
      </c>
      <c r="H62" s="65">
        <v>1400</v>
      </c>
      <c r="I62" s="65">
        <v>1400</v>
      </c>
      <c r="J62" s="65">
        <v>271.18</v>
      </c>
      <c r="K62" s="65" t="e">
        <f t="shared" si="5"/>
        <v>#DIV/0!</v>
      </c>
      <c r="L62" s="65">
        <f t="shared" si="6"/>
        <v>19.37</v>
      </c>
    </row>
    <row r="63" spans="2:12" x14ac:dyDescent="0.25">
      <c r="B63" s="65"/>
      <c r="C63" s="65"/>
      <c r="D63" s="65"/>
      <c r="E63" s="65" t="s">
        <v>143</v>
      </c>
      <c r="F63" s="65" t="s">
        <v>134</v>
      </c>
      <c r="G63" s="65">
        <v>442.58</v>
      </c>
      <c r="H63" s="65">
        <v>2000</v>
      </c>
      <c r="I63" s="65">
        <v>2000</v>
      </c>
      <c r="J63" s="65">
        <v>2339.42</v>
      </c>
      <c r="K63" s="65">
        <f t="shared" si="5"/>
        <v>528.58692213837048</v>
      </c>
      <c r="L63" s="65">
        <f t="shared" si="6"/>
        <v>116.971</v>
      </c>
    </row>
    <row r="64" spans="2:12" x14ac:dyDescent="0.25">
      <c r="B64" s="64"/>
      <c r="C64" s="64" t="s">
        <v>144</v>
      </c>
      <c r="D64" s="64"/>
      <c r="E64" s="64"/>
      <c r="F64" s="64" t="s">
        <v>145</v>
      </c>
      <c r="G64" s="64">
        <f>G65+G67</f>
        <v>18497.21</v>
      </c>
      <c r="H64" s="64">
        <f>H65+H67</f>
        <v>21800</v>
      </c>
      <c r="I64" s="64">
        <f>I65+I67</f>
        <v>21800</v>
      </c>
      <c r="J64" s="64">
        <f>J65+J67</f>
        <v>23031.679999999997</v>
      </c>
      <c r="K64" s="64">
        <f t="shared" si="5"/>
        <v>124.51434567699667</v>
      </c>
      <c r="L64" s="64">
        <f t="shared" si="6"/>
        <v>105.64990825688071</v>
      </c>
    </row>
    <row r="65" spans="2:12" x14ac:dyDescent="0.25">
      <c r="B65" s="64"/>
      <c r="C65" s="64"/>
      <c r="D65" s="64" t="s">
        <v>146</v>
      </c>
      <c r="E65" s="64"/>
      <c r="F65" s="64" t="s">
        <v>147</v>
      </c>
      <c r="G65" s="64">
        <f>G66</f>
        <v>312.69</v>
      </c>
      <c r="H65" s="64">
        <f>H66</f>
        <v>400</v>
      </c>
      <c r="I65" s="64">
        <f>I66</f>
        <v>400</v>
      </c>
      <c r="J65" s="64">
        <f>J66</f>
        <v>230.48</v>
      </c>
      <c r="K65" s="64">
        <f t="shared" si="5"/>
        <v>73.708785058684327</v>
      </c>
      <c r="L65" s="64">
        <f t="shared" si="6"/>
        <v>57.62</v>
      </c>
    </row>
    <row r="66" spans="2:12" x14ac:dyDescent="0.25">
      <c r="B66" s="65"/>
      <c r="C66" s="65"/>
      <c r="D66" s="65"/>
      <c r="E66" s="65" t="s">
        <v>148</v>
      </c>
      <c r="F66" s="65" t="s">
        <v>149</v>
      </c>
      <c r="G66" s="65">
        <v>312.69</v>
      </c>
      <c r="H66" s="65">
        <v>400</v>
      </c>
      <c r="I66" s="65">
        <v>400</v>
      </c>
      <c r="J66" s="65">
        <v>230.48</v>
      </c>
      <c r="K66" s="65">
        <f t="shared" si="5"/>
        <v>73.708785058684327</v>
      </c>
      <c r="L66" s="65">
        <f t="shared" si="6"/>
        <v>57.62</v>
      </c>
    </row>
    <row r="67" spans="2:12" x14ac:dyDescent="0.25">
      <c r="B67" s="64"/>
      <c r="C67" s="64"/>
      <c r="D67" s="64" t="s">
        <v>150</v>
      </c>
      <c r="E67" s="64"/>
      <c r="F67" s="64" t="s">
        <v>151</v>
      </c>
      <c r="G67" s="64">
        <f>G68+G69</f>
        <v>18184.52</v>
      </c>
      <c r="H67" s="64">
        <f>H68+H69</f>
        <v>21400</v>
      </c>
      <c r="I67" s="64">
        <f>I68+I69</f>
        <v>21400</v>
      </c>
      <c r="J67" s="64">
        <f>J68+J69</f>
        <v>22801.199999999997</v>
      </c>
      <c r="K67" s="64">
        <f t="shared" si="5"/>
        <v>125.38796734805204</v>
      </c>
      <c r="L67" s="64">
        <f t="shared" si="6"/>
        <v>106.54766355140185</v>
      </c>
    </row>
    <row r="68" spans="2:12" x14ac:dyDescent="0.25">
      <c r="B68" s="65"/>
      <c r="C68" s="65"/>
      <c r="D68" s="65"/>
      <c r="E68" s="65" t="s">
        <v>152</v>
      </c>
      <c r="F68" s="65" t="s">
        <v>153</v>
      </c>
      <c r="G68" s="65">
        <v>312.69</v>
      </c>
      <c r="H68" s="65">
        <v>900</v>
      </c>
      <c r="I68" s="65">
        <v>900</v>
      </c>
      <c r="J68" s="65">
        <v>612.01</v>
      </c>
      <c r="K68" s="65">
        <f t="shared" si="5"/>
        <v>195.72419968659057</v>
      </c>
      <c r="L68" s="65">
        <f t="shared" si="6"/>
        <v>68.001111111111115</v>
      </c>
    </row>
    <row r="69" spans="2:12" x14ac:dyDescent="0.25">
      <c r="B69" s="65"/>
      <c r="C69" s="65"/>
      <c r="D69" s="65"/>
      <c r="E69" s="65" t="s">
        <v>154</v>
      </c>
      <c r="F69" s="65" t="s">
        <v>155</v>
      </c>
      <c r="G69" s="65">
        <v>17871.830000000002</v>
      </c>
      <c r="H69" s="65">
        <v>20500</v>
      </c>
      <c r="I69" s="65">
        <v>20500</v>
      </c>
      <c r="J69" s="65">
        <v>22189.19</v>
      </c>
      <c r="K69" s="65">
        <f t="shared" si="5"/>
        <v>124.15734706518582</v>
      </c>
      <c r="L69" s="65">
        <f t="shared" si="6"/>
        <v>108.23995121951219</v>
      </c>
    </row>
    <row r="70" spans="2:12" x14ac:dyDescent="0.25">
      <c r="B70" s="64" t="s">
        <v>156</v>
      </c>
      <c r="C70" s="64"/>
      <c r="D70" s="64"/>
      <c r="E70" s="64"/>
      <c r="F70" s="64" t="s">
        <v>157</v>
      </c>
      <c r="G70" s="64">
        <f t="shared" ref="G70:J72" si="7">G71</f>
        <v>1851.63</v>
      </c>
      <c r="H70" s="64">
        <f t="shared" si="7"/>
        <v>3930</v>
      </c>
      <c r="I70" s="64">
        <f t="shared" si="7"/>
        <v>3930</v>
      </c>
      <c r="J70" s="64">
        <f t="shared" si="7"/>
        <v>1933.84</v>
      </c>
      <c r="K70" s="64">
        <f t="shared" si="5"/>
        <v>104.43987189665322</v>
      </c>
      <c r="L70" s="64">
        <f t="shared" si="6"/>
        <v>49.207124681933841</v>
      </c>
    </row>
    <row r="71" spans="2:12" x14ac:dyDescent="0.25">
      <c r="B71" s="64"/>
      <c r="C71" s="64" t="s">
        <v>158</v>
      </c>
      <c r="D71" s="64"/>
      <c r="E71" s="64"/>
      <c r="F71" s="64" t="s">
        <v>159</v>
      </c>
      <c r="G71" s="64">
        <f t="shared" si="7"/>
        <v>1851.63</v>
      </c>
      <c r="H71" s="64">
        <f t="shared" si="7"/>
        <v>3930</v>
      </c>
      <c r="I71" s="64">
        <f t="shared" si="7"/>
        <v>3930</v>
      </c>
      <c r="J71" s="64">
        <f t="shared" si="7"/>
        <v>1933.84</v>
      </c>
      <c r="K71" s="64">
        <f t="shared" si="5"/>
        <v>104.43987189665322</v>
      </c>
      <c r="L71" s="64">
        <f t="shared" si="6"/>
        <v>49.207124681933841</v>
      </c>
    </row>
    <row r="72" spans="2:12" x14ac:dyDescent="0.25">
      <c r="B72" s="64"/>
      <c r="C72" s="64"/>
      <c r="D72" s="64" t="s">
        <v>160</v>
      </c>
      <c r="E72" s="64"/>
      <c r="F72" s="64" t="s">
        <v>161</v>
      </c>
      <c r="G72" s="64">
        <f t="shared" si="7"/>
        <v>1851.63</v>
      </c>
      <c r="H72" s="64">
        <f t="shared" si="7"/>
        <v>3930</v>
      </c>
      <c r="I72" s="64">
        <f t="shared" si="7"/>
        <v>3930</v>
      </c>
      <c r="J72" s="64">
        <f t="shared" si="7"/>
        <v>1933.84</v>
      </c>
      <c r="K72" s="64">
        <f t="shared" si="5"/>
        <v>104.43987189665322</v>
      </c>
      <c r="L72" s="64">
        <f t="shared" si="6"/>
        <v>49.207124681933841</v>
      </c>
    </row>
    <row r="73" spans="2:12" x14ac:dyDescent="0.25">
      <c r="B73" s="65"/>
      <c r="C73" s="65"/>
      <c r="D73" s="65"/>
      <c r="E73" s="65" t="s">
        <v>162</v>
      </c>
      <c r="F73" s="65" t="s">
        <v>163</v>
      </c>
      <c r="G73" s="65">
        <v>1851.63</v>
      </c>
      <c r="H73" s="65">
        <v>3930</v>
      </c>
      <c r="I73" s="65">
        <v>3930</v>
      </c>
      <c r="J73" s="65">
        <v>1933.84</v>
      </c>
      <c r="K73" s="65">
        <f t="shared" si="5"/>
        <v>104.43987189665322</v>
      </c>
      <c r="L73" s="65">
        <f t="shared" si="6"/>
        <v>49.207124681933841</v>
      </c>
    </row>
    <row r="74" spans="2:12" x14ac:dyDescent="0.25">
      <c r="B74" s="64"/>
      <c r="C74" s="65"/>
      <c r="D74" s="66"/>
      <c r="E74" s="67"/>
      <c r="F74" s="8"/>
      <c r="G74" s="64"/>
      <c r="H74" s="64"/>
      <c r="I74" s="64"/>
      <c r="J74" s="64"/>
      <c r="K74" s="69"/>
      <c r="L74" s="69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5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K12" sqref="K12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94" t="s">
        <v>16</v>
      </c>
      <c r="C2" s="94"/>
      <c r="D2" s="94"/>
      <c r="E2" s="94"/>
      <c r="F2" s="94"/>
      <c r="G2" s="94"/>
      <c r="H2" s="94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>C7+C9</f>
        <v>847240.10000000009</v>
      </c>
      <c r="D6" s="70">
        <f>D7+D9</f>
        <v>1835333</v>
      </c>
      <c r="E6" s="70">
        <f>E7+E9</f>
        <v>1835333</v>
      </c>
      <c r="F6" s="70">
        <f>F7+F9</f>
        <v>1007172.4</v>
      </c>
      <c r="G6" s="71">
        <f t="shared" ref="G6:G15" si="0">(F6*100)/C6</f>
        <v>118.87685674934413</v>
      </c>
      <c r="H6" s="71">
        <f>(F6*100)/E6</f>
        <v>54.87682071863798</v>
      </c>
    </row>
    <row r="7" spans="1:8" x14ac:dyDescent="0.25">
      <c r="A7"/>
      <c r="B7" s="8" t="s">
        <v>164</v>
      </c>
      <c r="C7" s="70">
        <f>C8</f>
        <v>847099.55</v>
      </c>
      <c r="D7" s="70">
        <f>D8</f>
        <v>1834633</v>
      </c>
      <c r="E7" s="70">
        <f>E8</f>
        <v>1834633</v>
      </c>
      <c r="F7" s="70">
        <f>F8</f>
        <v>1006892.65</v>
      </c>
      <c r="G7" s="71">
        <f t="shared" si="0"/>
        <v>118.86355623728049</v>
      </c>
      <c r="H7" s="71">
        <f t="shared" ref="H6:H15" si="1">(F7*100)/E7</f>
        <v>54.882510562057917</v>
      </c>
    </row>
    <row r="8" spans="1:8" x14ac:dyDescent="0.25">
      <c r="A8"/>
      <c r="B8" s="16" t="s">
        <v>165</v>
      </c>
      <c r="C8" s="72">
        <v>847099.55</v>
      </c>
      <c r="D8" s="72">
        <v>1834633</v>
      </c>
      <c r="E8" s="72">
        <v>1834633</v>
      </c>
      <c r="F8" s="73">
        <v>1006892.65</v>
      </c>
      <c r="G8" s="69">
        <f t="shared" si="0"/>
        <v>118.86355623728049</v>
      </c>
      <c r="H8" s="69">
        <f t="shared" si="1"/>
        <v>54.882510562057917</v>
      </c>
    </row>
    <row r="9" spans="1:8" x14ac:dyDescent="0.25">
      <c r="A9"/>
      <c r="B9" s="8" t="s">
        <v>166</v>
      </c>
      <c r="C9" s="70">
        <f>C10</f>
        <v>140.55000000000001</v>
      </c>
      <c r="D9" s="70">
        <f>D10</f>
        <v>700</v>
      </c>
      <c r="E9" s="70">
        <f>E10</f>
        <v>700</v>
      </c>
      <c r="F9" s="70">
        <f>F10</f>
        <v>279.75</v>
      </c>
      <c r="G9" s="71">
        <f t="shared" si="0"/>
        <v>199.0394877267876</v>
      </c>
      <c r="H9" s="71">
        <f t="shared" si="1"/>
        <v>39.964285714285715</v>
      </c>
    </row>
    <row r="10" spans="1:8" x14ac:dyDescent="0.25">
      <c r="A10"/>
      <c r="B10" s="16" t="s">
        <v>167</v>
      </c>
      <c r="C10" s="72">
        <v>140.55000000000001</v>
      </c>
      <c r="D10" s="72">
        <v>700</v>
      </c>
      <c r="E10" s="72">
        <v>700</v>
      </c>
      <c r="F10" s="73">
        <v>279.75</v>
      </c>
      <c r="G10" s="69">
        <f t="shared" si="0"/>
        <v>199.0394877267876</v>
      </c>
      <c r="H10" s="69">
        <f t="shared" si="1"/>
        <v>39.964285714285715</v>
      </c>
    </row>
    <row r="11" spans="1:8" x14ac:dyDescent="0.25">
      <c r="B11" s="8" t="s">
        <v>32</v>
      </c>
      <c r="C11" s="74">
        <f>C12+C14</f>
        <v>847240.10000000009</v>
      </c>
      <c r="D11" s="74">
        <f>D12+D14</f>
        <v>1835333</v>
      </c>
      <c r="E11" s="74">
        <f>E12+E14</f>
        <v>1835333</v>
      </c>
      <c r="F11" s="74">
        <f>F12+F14</f>
        <v>1007172.4</v>
      </c>
      <c r="G11" s="71">
        <f t="shared" si="0"/>
        <v>118.87685674934413</v>
      </c>
      <c r="H11" s="71">
        <f t="shared" si="1"/>
        <v>54.87682071863798</v>
      </c>
    </row>
    <row r="12" spans="1:8" x14ac:dyDescent="0.25">
      <c r="A12"/>
      <c r="B12" s="8" t="s">
        <v>164</v>
      </c>
      <c r="C12" s="74">
        <f>C13</f>
        <v>847099.55</v>
      </c>
      <c r="D12" s="74">
        <f>D13</f>
        <v>1834633</v>
      </c>
      <c r="E12" s="74">
        <f>E13</f>
        <v>1834633</v>
      </c>
      <c r="F12" s="74">
        <f>F13</f>
        <v>1006892.65</v>
      </c>
      <c r="G12" s="71">
        <f t="shared" si="0"/>
        <v>118.86355623728049</v>
      </c>
      <c r="H12" s="71">
        <f t="shared" si="1"/>
        <v>54.882510562057917</v>
      </c>
    </row>
    <row r="13" spans="1:8" x14ac:dyDescent="0.25">
      <c r="A13"/>
      <c r="B13" s="16" t="s">
        <v>165</v>
      </c>
      <c r="C13" s="72">
        <v>847099.55</v>
      </c>
      <c r="D13" s="72">
        <v>1834633</v>
      </c>
      <c r="E13" s="75">
        <v>1834633</v>
      </c>
      <c r="F13" s="73">
        <v>1006892.65</v>
      </c>
      <c r="G13" s="69">
        <f t="shared" si="0"/>
        <v>118.86355623728049</v>
      </c>
      <c r="H13" s="69">
        <f t="shared" si="1"/>
        <v>54.882510562057917</v>
      </c>
    </row>
    <row r="14" spans="1:8" x14ac:dyDescent="0.25">
      <c r="A14"/>
      <c r="B14" s="8" t="s">
        <v>166</v>
      </c>
      <c r="C14" s="74">
        <f>C15</f>
        <v>140.55000000000001</v>
      </c>
      <c r="D14" s="74">
        <f>D15</f>
        <v>700</v>
      </c>
      <c r="E14" s="74">
        <f>E15</f>
        <v>700</v>
      </c>
      <c r="F14" s="74">
        <f>F15</f>
        <v>279.75</v>
      </c>
      <c r="G14" s="71">
        <f t="shared" si="0"/>
        <v>199.0394877267876</v>
      </c>
      <c r="H14" s="71">
        <f t="shared" si="1"/>
        <v>39.964285714285715</v>
      </c>
    </row>
    <row r="15" spans="1:8" x14ac:dyDescent="0.25">
      <c r="A15"/>
      <c r="B15" s="16" t="s">
        <v>167</v>
      </c>
      <c r="C15" s="72">
        <v>140.55000000000001</v>
      </c>
      <c r="D15" s="72">
        <v>700</v>
      </c>
      <c r="E15" s="75">
        <v>700</v>
      </c>
      <c r="F15" s="73">
        <v>279.75</v>
      </c>
      <c r="G15" s="69">
        <f t="shared" si="0"/>
        <v>199.0394877267876</v>
      </c>
      <c r="H15" s="69">
        <f t="shared" si="1"/>
        <v>39.964285714285715</v>
      </c>
    </row>
  </sheetData>
  <mergeCells count="1">
    <mergeCell ref="B2:H2"/>
  </mergeCells>
  <pageMargins left="0.7" right="0.7" top="0.75" bottom="0.75" header="0.3" footer="0.3"/>
  <pageSetup paperSize="9" scale="7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B2" sqref="B2:H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17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847240.1</v>
      </c>
      <c r="D6" s="74">
        <f t="shared" si="0"/>
        <v>1835333</v>
      </c>
      <c r="E6" s="74">
        <f t="shared" si="0"/>
        <v>1835333</v>
      </c>
      <c r="F6" s="74">
        <f t="shared" si="0"/>
        <v>1007172.4</v>
      </c>
      <c r="G6" s="69">
        <f>(F6*100)/C6</f>
        <v>118.87685674934414</v>
      </c>
      <c r="H6" s="69">
        <f>(F6*100)/E6</f>
        <v>54.87682071863798</v>
      </c>
    </row>
    <row r="7" spans="2:8" x14ac:dyDescent="0.25">
      <c r="B7" s="8" t="s">
        <v>168</v>
      </c>
      <c r="C7" s="74">
        <f t="shared" si="0"/>
        <v>847240.1</v>
      </c>
      <c r="D7" s="74">
        <f t="shared" si="0"/>
        <v>1835333</v>
      </c>
      <c r="E7" s="74">
        <f t="shared" si="0"/>
        <v>1835333</v>
      </c>
      <c r="F7" s="74">
        <f t="shared" si="0"/>
        <v>1007172.4</v>
      </c>
      <c r="G7" s="69">
        <f>(F7*100)/C7</f>
        <v>118.87685674934414</v>
      </c>
      <c r="H7" s="69">
        <f>(F7*100)/E7</f>
        <v>54.87682071863798</v>
      </c>
    </row>
    <row r="8" spans="2:8" x14ac:dyDescent="0.25">
      <c r="B8" s="11" t="s">
        <v>169</v>
      </c>
      <c r="C8" s="72">
        <v>847240.1</v>
      </c>
      <c r="D8" s="72">
        <v>1835333</v>
      </c>
      <c r="E8" s="72">
        <v>1835333</v>
      </c>
      <c r="F8" s="73">
        <v>1007172.4</v>
      </c>
      <c r="G8" s="69">
        <f>(F8*100)/C8</f>
        <v>118.87685674934414</v>
      </c>
      <c r="H8" s="69">
        <f>(F8*100)/E8</f>
        <v>54.87682071863798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B2" sqref="B2:L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4" t="s">
        <v>25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5.75" customHeight="1" x14ac:dyDescent="0.25">
      <c r="B5" s="94" t="s">
        <v>18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6" t="s">
        <v>3</v>
      </c>
      <c r="C7" s="117"/>
      <c r="D7" s="117"/>
      <c r="E7" s="117"/>
      <c r="F7" s="118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6">
        <v>1</v>
      </c>
      <c r="C8" s="117"/>
      <c r="D8" s="117"/>
      <c r="E8" s="117"/>
      <c r="F8" s="118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B2" sqref="B2:H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19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4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1"/>
  <sheetViews>
    <sheetView tabSelected="1" topLeftCell="A3" zoomScaleNormal="100" workbookViewId="0">
      <selection activeCell="L16" sqref="L16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170</v>
      </c>
      <c r="C1" s="39"/>
    </row>
    <row r="2" spans="1:6" ht="15" customHeight="1" x14ac:dyDescent="0.2">
      <c r="A2" s="40" t="s">
        <v>34</v>
      </c>
      <c r="B2" s="41" t="s">
        <v>171</v>
      </c>
      <c r="C2" s="39"/>
    </row>
    <row r="3" spans="1:6" ht="43.5" customHeight="1" x14ac:dyDescent="0.2">
      <c r="A3" s="42" t="s">
        <v>35</v>
      </c>
      <c r="B3" s="37" t="s">
        <v>172</v>
      </c>
      <c r="C3" s="39"/>
    </row>
    <row r="4" spans="1:6" x14ac:dyDescent="0.2">
      <c r="A4" s="42" t="s">
        <v>36</v>
      </c>
      <c r="B4" s="43" t="s">
        <v>173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174</v>
      </c>
      <c r="B7" s="45"/>
      <c r="C7" s="76">
        <f>C11+C57</f>
        <v>1834633</v>
      </c>
      <c r="D7" s="76">
        <f>D11+D57</f>
        <v>1834633</v>
      </c>
      <c r="E7" s="76">
        <f>E11+E57</f>
        <v>1006892.65</v>
      </c>
      <c r="F7" s="76">
        <f>(E7*100)/D7</f>
        <v>54.882510562057917</v>
      </c>
    </row>
    <row r="8" spans="1:6" x14ac:dyDescent="0.2">
      <c r="A8" s="46" t="s">
        <v>68</v>
      </c>
      <c r="B8" s="45"/>
      <c r="C8" s="76">
        <f>C67</f>
        <v>700</v>
      </c>
      <c r="D8" s="76">
        <f>D67</f>
        <v>700</v>
      </c>
      <c r="E8" s="76">
        <f>E67</f>
        <v>279.75</v>
      </c>
      <c r="F8" s="76">
        <f>(E8*100)/D8</f>
        <v>39.964285714285715</v>
      </c>
    </row>
    <row r="9" spans="1:6" s="56" customFormat="1" x14ac:dyDescent="0.2"/>
    <row r="10" spans="1:6" ht="38.25" x14ac:dyDescent="0.2">
      <c r="A10" s="46" t="s">
        <v>175</v>
      </c>
      <c r="B10" s="46" t="s">
        <v>176</v>
      </c>
      <c r="C10" s="46" t="s">
        <v>43</v>
      </c>
      <c r="D10" s="46" t="s">
        <v>177</v>
      </c>
      <c r="E10" s="46" t="s">
        <v>178</v>
      </c>
      <c r="F10" s="46" t="s">
        <v>179</v>
      </c>
    </row>
    <row r="11" spans="1:6" x14ac:dyDescent="0.2">
      <c r="A11" s="48" t="s">
        <v>66</v>
      </c>
      <c r="B11" s="49" t="s">
        <v>67</v>
      </c>
      <c r="C11" s="79">
        <f>C12+C21+C51</f>
        <v>1830703</v>
      </c>
      <c r="D11" s="79">
        <f>D12+D21+D51</f>
        <v>1830703</v>
      </c>
      <c r="E11" s="79">
        <f>E12+E21+E51</f>
        <v>1004958.81</v>
      </c>
      <c r="F11" s="80">
        <f>(E11*100)/D11</f>
        <v>54.894694005526837</v>
      </c>
    </row>
    <row r="12" spans="1:6" x14ac:dyDescent="0.2">
      <c r="A12" s="50" t="s">
        <v>68</v>
      </c>
      <c r="B12" s="51" t="s">
        <v>69</v>
      </c>
      <c r="C12" s="81">
        <f>C13+C16+C18</f>
        <v>1486807</v>
      </c>
      <c r="D12" s="81">
        <f>D13+D16+D18</f>
        <v>1486807</v>
      </c>
      <c r="E12" s="81">
        <f>E13+E16+E18</f>
        <v>858357.75</v>
      </c>
      <c r="F12" s="80">
        <f t="shared" ref="F12:F13" si="0">(E12*100)/D12</f>
        <v>57.73161883149595</v>
      </c>
    </row>
    <row r="13" spans="1:6" x14ac:dyDescent="0.2">
      <c r="A13" s="52" t="s">
        <v>70</v>
      </c>
      <c r="B13" s="53" t="s">
        <v>71</v>
      </c>
      <c r="C13" s="82">
        <f>C14+C15</f>
        <v>1213401</v>
      </c>
      <c r="D13" s="82">
        <f>D14+D15</f>
        <v>1213401</v>
      </c>
      <c r="E13" s="82">
        <f>E14+E15</f>
        <v>684423.33</v>
      </c>
      <c r="F13" s="82">
        <f t="shared" si="0"/>
        <v>56.405370524665791</v>
      </c>
    </row>
    <row r="14" spans="1:6" x14ac:dyDescent="0.2">
      <c r="A14" s="54" t="s">
        <v>72</v>
      </c>
      <c r="B14" s="55" t="s">
        <v>73</v>
      </c>
      <c r="C14" s="83">
        <v>1206400</v>
      </c>
      <c r="D14" s="83">
        <v>1206400</v>
      </c>
      <c r="E14" s="83">
        <v>681205.88</v>
      </c>
      <c r="F14" s="83"/>
    </row>
    <row r="15" spans="1:6" x14ac:dyDescent="0.2">
      <c r="A15" s="54" t="s">
        <v>74</v>
      </c>
      <c r="B15" s="55" t="s">
        <v>75</v>
      </c>
      <c r="C15" s="83">
        <v>7001</v>
      </c>
      <c r="D15" s="83">
        <v>7001</v>
      </c>
      <c r="E15" s="83">
        <v>3217.45</v>
      </c>
      <c r="F15" s="83"/>
    </row>
    <row r="16" spans="1:6" x14ac:dyDescent="0.2">
      <c r="A16" s="52" t="s">
        <v>76</v>
      </c>
      <c r="B16" s="53" t="s">
        <v>77</v>
      </c>
      <c r="C16" s="82">
        <f>C17</f>
        <v>39000</v>
      </c>
      <c r="D16" s="82">
        <f>D17</f>
        <v>39000</v>
      </c>
      <c r="E16" s="82">
        <f>E17</f>
        <v>26033.63</v>
      </c>
      <c r="F16" s="82">
        <f>(E16*100)/D16</f>
        <v>66.752897435897438</v>
      </c>
    </row>
    <row r="17" spans="1:6" x14ac:dyDescent="0.2">
      <c r="A17" s="54" t="s">
        <v>78</v>
      </c>
      <c r="B17" s="55" t="s">
        <v>77</v>
      </c>
      <c r="C17" s="83">
        <v>39000</v>
      </c>
      <c r="D17" s="83">
        <v>39000</v>
      </c>
      <c r="E17" s="83">
        <v>26033.63</v>
      </c>
      <c r="F17" s="83"/>
    </row>
    <row r="18" spans="1:6" x14ac:dyDescent="0.2">
      <c r="A18" s="52" t="s">
        <v>79</v>
      </c>
      <c r="B18" s="53" t="s">
        <v>80</v>
      </c>
      <c r="C18" s="82">
        <f>C19+C20</f>
        <v>234406</v>
      </c>
      <c r="D18" s="82">
        <f>D19+D20</f>
        <v>234406</v>
      </c>
      <c r="E18" s="82">
        <f>E19+E20</f>
        <v>147900.79</v>
      </c>
      <c r="F18" s="82">
        <f>(E18*100)/D18</f>
        <v>63.095991570181653</v>
      </c>
    </row>
    <row r="19" spans="1:6" x14ac:dyDescent="0.2">
      <c r="A19" s="54" t="s">
        <v>81</v>
      </c>
      <c r="B19" s="55" t="s">
        <v>82</v>
      </c>
      <c r="C19" s="83">
        <v>35350</v>
      </c>
      <c r="D19" s="83">
        <v>35350</v>
      </c>
      <c r="E19" s="83">
        <v>34970.870000000003</v>
      </c>
      <c r="F19" s="83"/>
    </row>
    <row r="20" spans="1:6" x14ac:dyDescent="0.2">
      <c r="A20" s="54" t="s">
        <v>83</v>
      </c>
      <c r="B20" s="55" t="s">
        <v>84</v>
      </c>
      <c r="C20" s="83">
        <v>199056</v>
      </c>
      <c r="D20" s="83">
        <v>199056</v>
      </c>
      <c r="E20" s="83">
        <v>112929.92</v>
      </c>
      <c r="F20" s="83"/>
    </row>
    <row r="21" spans="1:6" x14ac:dyDescent="0.2">
      <c r="A21" s="50" t="s">
        <v>85</v>
      </c>
      <c r="B21" s="51" t="s">
        <v>86</v>
      </c>
      <c r="C21" s="81">
        <f>C22+C27+C33+C43+C45</f>
        <v>322096</v>
      </c>
      <c r="D21" s="81">
        <f>D22+D27+D33+D43+D45</f>
        <v>322096</v>
      </c>
      <c r="E21" s="81">
        <f>E22+E27+E33+E43+E45</f>
        <v>123569.37999999999</v>
      </c>
      <c r="F21" s="80">
        <f t="shared" ref="F21:F22" si="1">(E21*100)/D21</f>
        <v>38.364146093090255</v>
      </c>
    </row>
    <row r="22" spans="1:6" x14ac:dyDescent="0.2">
      <c r="A22" s="52" t="s">
        <v>87</v>
      </c>
      <c r="B22" s="53" t="s">
        <v>88</v>
      </c>
      <c r="C22" s="82">
        <f>C23+C24+C25+C26</f>
        <v>45600</v>
      </c>
      <c r="D22" s="82">
        <f>D23+D24+D25+D26</f>
        <v>45600</v>
      </c>
      <c r="E22" s="82">
        <f>E23+E24+E25+E26</f>
        <v>13778.19</v>
      </c>
      <c r="F22" s="82">
        <f t="shared" si="1"/>
        <v>30.21532894736842</v>
      </c>
    </row>
    <row r="23" spans="1:6" x14ac:dyDescent="0.2">
      <c r="A23" s="54" t="s">
        <v>89</v>
      </c>
      <c r="B23" s="55" t="s">
        <v>90</v>
      </c>
      <c r="C23" s="83">
        <v>10000</v>
      </c>
      <c r="D23" s="83">
        <v>10000</v>
      </c>
      <c r="E23" s="83">
        <v>2660.28</v>
      </c>
      <c r="F23" s="83"/>
    </row>
    <row r="24" spans="1:6" ht="25.5" x14ac:dyDescent="0.2">
      <c r="A24" s="54" t="s">
        <v>91</v>
      </c>
      <c r="B24" s="55" t="s">
        <v>92</v>
      </c>
      <c r="C24" s="83">
        <v>34000</v>
      </c>
      <c r="D24" s="83">
        <v>34000</v>
      </c>
      <c r="E24" s="83">
        <v>10897.91</v>
      </c>
      <c r="F24" s="83"/>
    </row>
    <row r="25" spans="1:6" x14ac:dyDescent="0.2">
      <c r="A25" s="54" t="s">
        <v>93</v>
      </c>
      <c r="B25" s="55" t="s">
        <v>94</v>
      </c>
      <c r="C25" s="83">
        <v>1500</v>
      </c>
      <c r="D25" s="83">
        <v>1500</v>
      </c>
      <c r="E25" s="83">
        <v>220</v>
      </c>
      <c r="F25" s="83"/>
    </row>
    <row r="26" spans="1:6" x14ac:dyDescent="0.2">
      <c r="A26" s="54" t="s">
        <v>95</v>
      </c>
      <c r="B26" s="55" t="s">
        <v>96</v>
      </c>
      <c r="C26" s="83">
        <v>100</v>
      </c>
      <c r="D26" s="83">
        <v>100</v>
      </c>
      <c r="E26" s="83">
        <v>0</v>
      </c>
      <c r="F26" s="83"/>
    </row>
    <row r="27" spans="1:6" x14ac:dyDescent="0.2">
      <c r="A27" s="52" t="s">
        <v>97</v>
      </c>
      <c r="B27" s="53" t="s">
        <v>98</v>
      </c>
      <c r="C27" s="82">
        <f>C28+C29+C30+C31+C32</f>
        <v>64266</v>
      </c>
      <c r="D27" s="82">
        <f>D28+D29+D30+D31+D32</f>
        <v>64266</v>
      </c>
      <c r="E27" s="82">
        <f>E28+E29+E30+E31+E32</f>
        <v>15298.73</v>
      </c>
      <c r="F27" s="82">
        <f>(E27*100)/D27</f>
        <v>23.805324744032614</v>
      </c>
    </row>
    <row r="28" spans="1:6" x14ac:dyDescent="0.2">
      <c r="A28" s="54" t="s">
        <v>99</v>
      </c>
      <c r="B28" s="55" t="s">
        <v>100</v>
      </c>
      <c r="C28" s="83">
        <v>25000</v>
      </c>
      <c r="D28" s="83">
        <v>25000</v>
      </c>
      <c r="E28" s="83">
        <v>4935.9399999999996</v>
      </c>
      <c r="F28" s="83"/>
    </row>
    <row r="29" spans="1:6" x14ac:dyDescent="0.2">
      <c r="A29" s="54" t="s">
        <v>101</v>
      </c>
      <c r="B29" s="55" t="s">
        <v>102</v>
      </c>
      <c r="C29" s="83">
        <v>37000</v>
      </c>
      <c r="D29" s="83">
        <v>37000</v>
      </c>
      <c r="E29" s="83">
        <v>9691.84</v>
      </c>
      <c r="F29" s="83"/>
    </row>
    <row r="30" spans="1:6" x14ac:dyDescent="0.2">
      <c r="A30" s="54" t="s">
        <v>103</v>
      </c>
      <c r="B30" s="55" t="s">
        <v>104</v>
      </c>
      <c r="C30" s="83">
        <v>500</v>
      </c>
      <c r="D30" s="83">
        <v>500</v>
      </c>
      <c r="E30" s="83">
        <v>26.1</v>
      </c>
      <c r="F30" s="83"/>
    </row>
    <row r="31" spans="1:6" x14ac:dyDescent="0.2">
      <c r="A31" s="54" t="s">
        <v>105</v>
      </c>
      <c r="B31" s="55" t="s">
        <v>106</v>
      </c>
      <c r="C31" s="83">
        <v>1500</v>
      </c>
      <c r="D31" s="83">
        <v>1500</v>
      </c>
      <c r="E31" s="83">
        <v>644.85</v>
      </c>
      <c r="F31" s="83"/>
    </row>
    <row r="32" spans="1:6" x14ac:dyDescent="0.2">
      <c r="A32" s="54" t="s">
        <v>107</v>
      </c>
      <c r="B32" s="55" t="s">
        <v>108</v>
      </c>
      <c r="C32" s="83">
        <v>266</v>
      </c>
      <c r="D32" s="83">
        <v>266</v>
      </c>
      <c r="E32" s="83">
        <v>0</v>
      </c>
      <c r="F32" s="83"/>
    </row>
    <row r="33" spans="1:6" x14ac:dyDescent="0.2">
      <c r="A33" s="52" t="s">
        <v>109</v>
      </c>
      <c r="B33" s="53" t="s">
        <v>110</v>
      </c>
      <c r="C33" s="82">
        <f>C34+C35+C36+C37+C38+C39+C40+C41+C42</f>
        <v>204780</v>
      </c>
      <c r="D33" s="82">
        <f>D34+D35+D36+D37+D38+D39+D40+D41+D42</f>
        <v>204780</v>
      </c>
      <c r="E33" s="82">
        <f>E34+E35+E36+E37+E38+E39+E40+E41+E42</f>
        <v>89911.909999999989</v>
      </c>
      <c r="F33" s="82">
        <f>(E33*100)/D33</f>
        <v>43.906587557378643</v>
      </c>
    </row>
    <row r="34" spans="1:6" x14ac:dyDescent="0.2">
      <c r="A34" s="54" t="s">
        <v>111</v>
      </c>
      <c r="B34" s="55" t="s">
        <v>112</v>
      </c>
      <c r="C34" s="83">
        <v>17000</v>
      </c>
      <c r="D34" s="83">
        <v>17000</v>
      </c>
      <c r="E34" s="83">
        <v>6987.4</v>
      </c>
      <c r="F34" s="83"/>
    </row>
    <row r="35" spans="1:6" x14ac:dyDescent="0.2">
      <c r="A35" s="54" t="s">
        <v>113</v>
      </c>
      <c r="B35" s="55" t="s">
        <v>114</v>
      </c>
      <c r="C35" s="83">
        <v>7000</v>
      </c>
      <c r="D35" s="83">
        <v>7000</v>
      </c>
      <c r="E35" s="83">
        <v>3126.32</v>
      </c>
      <c r="F35" s="83"/>
    </row>
    <row r="36" spans="1:6" x14ac:dyDescent="0.2">
      <c r="A36" s="54" t="s">
        <v>115</v>
      </c>
      <c r="B36" s="55" t="s">
        <v>116</v>
      </c>
      <c r="C36" s="83">
        <v>5500</v>
      </c>
      <c r="D36" s="83">
        <v>5500</v>
      </c>
      <c r="E36" s="83">
        <v>939.71</v>
      </c>
      <c r="F36" s="83"/>
    </row>
    <row r="37" spans="1:6" x14ac:dyDescent="0.2">
      <c r="A37" s="54" t="s">
        <v>117</v>
      </c>
      <c r="B37" s="55" t="s">
        <v>118</v>
      </c>
      <c r="C37" s="83">
        <v>12000</v>
      </c>
      <c r="D37" s="83">
        <v>12000</v>
      </c>
      <c r="E37" s="83">
        <v>4362</v>
      </c>
      <c r="F37" s="83"/>
    </row>
    <row r="38" spans="1:6" x14ac:dyDescent="0.2">
      <c r="A38" s="54" t="s">
        <v>119</v>
      </c>
      <c r="B38" s="55" t="s">
        <v>120</v>
      </c>
      <c r="C38" s="83">
        <v>9000</v>
      </c>
      <c r="D38" s="83">
        <v>9000</v>
      </c>
      <c r="E38" s="83">
        <v>4977.6400000000003</v>
      </c>
      <c r="F38" s="83"/>
    </row>
    <row r="39" spans="1:6" x14ac:dyDescent="0.2">
      <c r="A39" s="54" t="s">
        <v>121</v>
      </c>
      <c r="B39" s="55" t="s">
        <v>122</v>
      </c>
      <c r="C39" s="83">
        <v>3080</v>
      </c>
      <c r="D39" s="83">
        <v>3080</v>
      </c>
      <c r="E39" s="83">
        <v>1315.22</v>
      </c>
      <c r="F39" s="83"/>
    </row>
    <row r="40" spans="1:6" x14ac:dyDescent="0.2">
      <c r="A40" s="54" t="s">
        <v>123</v>
      </c>
      <c r="B40" s="55" t="s">
        <v>124</v>
      </c>
      <c r="C40" s="83">
        <v>150000</v>
      </c>
      <c r="D40" s="83">
        <v>150000</v>
      </c>
      <c r="E40" s="83">
        <v>67793.08</v>
      </c>
      <c r="F40" s="83"/>
    </row>
    <row r="41" spans="1:6" x14ac:dyDescent="0.2">
      <c r="A41" s="54" t="s">
        <v>125</v>
      </c>
      <c r="B41" s="55" t="s">
        <v>126</v>
      </c>
      <c r="C41" s="83">
        <v>200</v>
      </c>
      <c r="D41" s="83">
        <v>200</v>
      </c>
      <c r="E41" s="83">
        <v>88.15</v>
      </c>
      <c r="F41" s="83"/>
    </row>
    <row r="42" spans="1:6" x14ac:dyDescent="0.2">
      <c r="A42" s="54" t="s">
        <v>127</v>
      </c>
      <c r="B42" s="55" t="s">
        <v>128</v>
      </c>
      <c r="C42" s="83">
        <v>1000</v>
      </c>
      <c r="D42" s="83">
        <v>1000</v>
      </c>
      <c r="E42" s="83">
        <v>322.39</v>
      </c>
      <c r="F42" s="83"/>
    </row>
    <row r="43" spans="1:6" x14ac:dyDescent="0.2">
      <c r="A43" s="52" t="s">
        <v>129</v>
      </c>
      <c r="B43" s="53" t="s">
        <v>130</v>
      </c>
      <c r="C43" s="82">
        <f>C44</f>
        <v>600</v>
      </c>
      <c r="D43" s="82">
        <f>D44</f>
        <v>600</v>
      </c>
      <c r="E43" s="82">
        <f>E44</f>
        <v>671.02</v>
      </c>
      <c r="F43" s="82">
        <f>(E43*100)/D43</f>
        <v>111.83666666666667</v>
      </c>
    </row>
    <row r="44" spans="1:6" ht="25.5" x14ac:dyDescent="0.2">
      <c r="A44" s="54" t="s">
        <v>131</v>
      </c>
      <c r="B44" s="55" t="s">
        <v>132</v>
      </c>
      <c r="C44" s="83">
        <v>600</v>
      </c>
      <c r="D44" s="83">
        <v>600</v>
      </c>
      <c r="E44" s="83">
        <v>671.02</v>
      </c>
      <c r="F44" s="83"/>
    </row>
    <row r="45" spans="1:6" x14ac:dyDescent="0.2">
      <c r="A45" s="52" t="s">
        <v>133</v>
      </c>
      <c r="B45" s="53" t="s">
        <v>134</v>
      </c>
      <c r="C45" s="82">
        <f>C46+C47+C48+C49+C50</f>
        <v>6850</v>
      </c>
      <c r="D45" s="82">
        <f>D46+D47+D48+D49+D50</f>
        <v>6850</v>
      </c>
      <c r="E45" s="82">
        <f>E46+E47+E48+E49+E50</f>
        <v>3909.53</v>
      </c>
      <c r="F45" s="82">
        <f>(E45*100)/D45</f>
        <v>57.073430656934306</v>
      </c>
    </row>
    <row r="46" spans="1:6" x14ac:dyDescent="0.2">
      <c r="A46" s="54" t="s">
        <v>135</v>
      </c>
      <c r="B46" s="55" t="s">
        <v>136</v>
      </c>
      <c r="C46" s="83">
        <v>450</v>
      </c>
      <c r="D46" s="83">
        <v>450</v>
      </c>
      <c r="E46" s="83">
        <v>0</v>
      </c>
      <c r="F46" s="83"/>
    </row>
    <row r="47" spans="1:6" x14ac:dyDescent="0.2">
      <c r="A47" s="54" t="s">
        <v>137</v>
      </c>
      <c r="B47" s="55" t="s">
        <v>138</v>
      </c>
      <c r="C47" s="83">
        <v>500</v>
      </c>
      <c r="D47" s="83">
        <v>500</v>
      </c>
      <c r="E47" s="83">
        <v>33.49</v>
      </c>
      <c r="F47" s="83"/>
    </row>
    <row r="48" spans="1:6" x14ac:dyDescent="0.2">
      <c r="A48" s="54" t="s">
        <v>139</v>
      </c>
      <c r="B48" s="55" t="s">
        <v>140</v>
      </c>
      <c r="C48" s="83">
        <v>2500</v>
      </c>
      <c r="D48" s="83">
        <v>2500</v>
      </c>
      <c r="E48" s="83">
        <v>1265.44</v>
      </c>
      <c r="F48" s="83"/>
    </row>
    <row r="49" spans="1:6" x14ac:dyDescent="0.2">
      <c r="A49" s="54" t="s">
        <v>141</v>
      </c>
      <c r="B49" s="55" t="s">
        <v>142</v>
      </c>
      <c r="C49" s="83">
        <v>1400</v>
      </c>
      <c r="D49" s="83">
        <v>1400</v>
      </c>
      <c r="E49" s="83">
        <v>271.18</v>
      </c>
      <c r="F49" s="83"/>
    </row>
    <row r="50" spans="1:6" x14ac:dyDescent="0.2">
      <c r="A50" s="54" t="s">
        <v>143</v>
      </c>
      <c r="B50" s="55" t="s">
        <v>134</v>
      </c>
      <c r="C50" s="83">
        <v>2000</v>
      </c>
      <c r="D50" s="83">
        <v>2000</v>
      </c>
      <c r="E50" s="83">
        <v>2339.42</v>
      </c>
      <c r="F50" s="83"/>
    </row>
    <row r="51" spans="1:6" x14ac:dyDescent="0.2">
      <c r="A51" s="50" t="s">
        <v>144</v>
      </c>
      <c r="B51" s="51" t="s">
        <v>145</v>
      </c>
      <c r="C51" s="81">
        <f>C52+C54</f>
        <v>21800</v>
      </c>
      <c r="D51" s="81">
        <f>D52+D54</f>
        <v>21800</v>
      </c>
      <c r="E51" s="81">
        <f>E52+E54</f>
        <v>23031.679999999997</v>
      </c>
      <c r="F51" s="80">
        <f t="shared" ref="F51:F52" si="2">(E51*100)/D51</f>
        <v>105.64990825688071</v>
      </c>
    </row>
    <row r="52" spans="1:6" x14ac:dyDescent="0.2">
      <c r="A52" s="52" t="s">
        <v>146</v>
      </c>
      <c r="B52" s="53" t="s">
        <v>147</v>
      </c>
      <c r="C52" s="82">
        <f>C53</f>
        <v>400</v>
      </c>
      <c r="D52" s="82">
        <f>D53</f>
        <v>400</v>
      </c>
      <c r="E52" s="82">
        <f>E53</f>
        <v>230.48</v>
      </c>
      <c r="F52" s="82">
        <f t="shared" si="2"/>
        <v>57.62</v>
      </c>
    </row>
    <row r="53" spans="1:6" ht="25.5" x14ac:dyDescent="0.2">
      <c r="A53" s="54" t="s">
        <v>148</v>
      </c>
      <c r="B53" s="55" t="s">
        <v>149</v>
      </c>
      <c r="C53" s="83">
        <v>400</v>
      </c>
      <c r="D53" s="83">
        <v>400</v>
      </c>
      <c r="E53" s="83">
        <v>230.48</v>
      </c>
      <c r="F53" s="83"/>
    </row>
    <row r="54" spans="1:6" x14ac:dyDescent="0.2">
      <c r="A54" s="52" t="s">
        <v>150</v>
      </c>
      <c r="B54" s="53" t="s">
        <v>151</v>
      </c>
      <c r="C54" s="82">
        <f>C55+C56</f>
        <v>21400</v>
      </c>
      <c r="D54" s="82">
        <f>D55+D56</f>
        <v>21400</v>
      </c>
      <c r="E54" s="82">
        <f>E55+E56</f>
        <v>22801.199999999997</v>
      </c>
      <c r="F54" s="82">
        <f>(E54*100)/D54</f>
        <v>106.54766355140185</v>
      </c>
    </row>
    <row r="55" spans="1:6" x14ac:dyDescent="0.2">
      <c r="A55" s="54" t="s">
        <v>152</v>
      </c>
      <c r="B55" s="55" t="s">
        <v>153</v>
      </c>
      <c r="C55" s="83">
        <v>900</v>
      </c>
      <c r="D55" s="83">
        <v>900</v>
      </c>
      <c r="E55" s="83">
        <v>612.01</v>
      </c>
      <c r="F55" s="83"/>
    </row>
    <row r="56" spans="1:6" x14ac:dyDescent="0.2">
      <c r="A56" s="54" t="s">
        <v>154</v>
      </c>
      <c r="B56" s="55" t="s">
        <v>155</v>
      </c>
      <c r="C56" s="83">
        <v>20500</v>
      </c>
      <c r="D56" s="83">
        <v>20500</v>
      </c>
      <c r="E56" s="83">
        <v>22189.19</v>
      </c>
      <c r="F56" s="83"/>
    </row>
    <row r="57" spans="1:6" x14ac:dyDescent="0.2">
      <c r="A57" s="48" t="s">
        <v>156</v>
      </c>
      <c r="B57" s="49" t="s">
        <v>157</v>
      </c>
      <c r="C57" s="79">
        <f t="shared" ref="C57:E59" si="3">C58</f>
        <v>3930</v>
      </c>
      <c r="D57" s="79">
        <f t="shared" si="3"/>
        <v>3930</v>
      </c>
      <c r="E57" s="79">
        <f t="shared" si="3"/>
        <v>1933.84</v>
      </c>
      <c r="F57" s="80">
        <f t="shared" ref="F57:F59" si="4">(E57*100)/D57</f>
        <v>49.207124681933841</v>
      </c>
    </row>
    <row r="58" spans="1:6" x14ac:dyDescent="0.2">
      <c r="A58" s="50" t="s">
        <v>158</v>
      </c>
      <c r="B58" s="51" t="s">
        <v>159</v>
      </c>
      <c r="C58" s="81">
        <f t="shared" si="3"/>
        <v>3930</v>
      </c>
      <c r="D58" s="81">
        <f t="shared" si="3"/>
        <v>3930</v>
      </c>
      <c r="E58" s="81">
        <f t="shared" si="3"/>
        <v>1933.84</v>
      </c>
      <c r="F58" s="80">
        <f t="shared" si="4"/>
        <v>49.207124681933841</v>
      </c>
    </row>
    <row r="59" spans="1:6" x14ac:dyDescent="0.2">
      <c r="A59" s="52" t="s">
        <v>160</v>
      </c>
      <c r="B59" s="53" t="s">
        <v>161</v>
      </c>
      <c r="C59" s="82">
        <f t="shared" si="3"/>
        <v>3930</v>
      </c>
      <c r="D59" s="82">
        <f t="shared" si="3"/>
        <v>3930</v>
      </c>
      <c r="E59" s="82">
        <f t="shared" si="3"/>
        <v>1933.84</v>
      </c>
      <c r="F59" s="82">
        <f t="shared" si="4"/>
        <v>49.207124681933841</v>
      </c>
    </row>
    <row r="60" spans="1:6" x14ac:dyDescent="0.2">
      <c r="A60" s="54" t="s">
        <v>162</v>
      </c>
      <c r="B60" s="55" t="s">
        <v>163</v>
      </c>
      <c r="C60" s="83">
        <v>3930</v>
      </c>
      <c r="D60" s="83">
        <v>3930</v>
      </c>
      <c r="E60" s="83">
        <v>1933.84</v>
      </c>
      <c r="F60" s="83"/>
    </row>
    <row r="61" spans="1:6" x14ac:dyDescent="0.2">
      <c r="A61" s="48" t="s">
        <v>50</v>
      </c>
      <c r="B61" s="49" t="s">
        <v>51</v>
      </c>
      <c r="C61" s="79">
        <f t="shared" ref="C61:E62" si="5">C62</f>
        <v>1834633</v>
      </c>
      <c r="D61" s="79">
        <f t="shared" si="5"/>
        <v>1834633</v>
      </c>
      <c r="E61" s="79">
        <f t="shared" si="5"/>
        <v>1007172.4</v>
      </c>
      <c r="F61" s="80">
        <f t="shared" ref="F61:F63" si="6">(E61*100)/D61</f>
        <v>54.897758843321796</v>
      </c>
    </row>
    <row r="62" spans="1:6" x14ac:dyDescent="0.2">
      <c r="A62" s="50" t="s">
        <v>58</v>
      </c>
      <c r="B62" s="51" t="s">
        <v>59</v>
      </c>
      <c r="C62" s="81">
        <f t="shared" si="5"/>
        <v>1834633</v>
      </c>
      <c r="D62" s="81">
        <f t="shared" si="5"/>
        <v>1834633</v>
      </c>
      <c r="E62" s="81">
        <f t="shared" si="5"/>
        <v>1007172.4</v>
      </c>
      <c r="F62" s="80">
        <f t="shared" si="6"/>
        <v>54.897758843321796</v>
      </c>
    </row>
    <row r="63" spans="1:6" ht="25.5" x14ac:dyDescent="0.2">
      <c r="A63" s="52" t="s">
        <v>60</v>
      </c>
      <c r="B63" s="53" t="s">
        <v>61</v>
      </c>
      <c r="C63" s="82">
        <f>C64+C65</f>
        <v>1834633</v>
      </c>
      <c r="D63" s="82">
        <f>D64+D65</f>
        <v>1834633</v>
      </c>
      <c r="E63" s="82">
        <f>E64+E65</f>
        <v>1007172.4</v>
      </c>
      <c r="F63" s="82">
        <f t="shared" si="6"/>
        <v>54.897758843321796</v>
      </c>
    </row>
    <row r="64" spans="1:6" x14ac:dyDescent="0.2">
      <c r="A64" s="54" t="s">
        <v>62</v>
      </c>
      <c r="B64" s="55" t="s">
        <v>63</v>
      </c>
      <c r="C64" s="83">
        <v>1830703</v>
      </c>
      <c r="D64" s="83">
        <v>1830703</v>
      </c>
      <c r="E64" s="83">
        <v>1005238.56</v>
      </c>
      <c r="F64" s="83"/>
    </row>
    <row r="65" spans="1:6" ht="25.5" x14ac:dyDescent="0.2">
      <c r="A65" s="54" t="s">
        <v>64</v>
      </c>
      <c r="B65" s="55" t="s">
        <v>65</v>
      </c>
      <c r="C65" s="83">
        <v>3930</v>
      </c>
      <c r="D65" s="83">
        <v>3930</v>
      </c>
      <c r="E65" s="83">
        <v>1933.84</v>
      </c>
      <c r="F65" s="83"/>
    </row>
    <row r="66" spans="1:6" x14ac:dyDescent="0.2">
      <c r="A66" s="47" t="s">
        <v>174</v>
      </c>
      <c r="B66" s="47" t="s">
        <v>180</v>
      </c>
      <c r="C66" s="77"/>
      <c r="D66" s="77"/>
      <c r="E66" s="77"/>
      <c r="F66" s="78" t="e">
        <f>(E66*100)/D66</f>
        <v>#DIV/0!</v>
      </c>
    </row>
    <row r="67" spans="1:6" x14ac:dyDescent="0.2">
      <c r="A67" s="48" t="s">
        <v>66</v>
      </c>
      <c r="B67" s="49" t="s">
        <v>67</v>
      </c>
      <c r="C67" s="79">
        <f t="shared" ref="C67:E69" si="7">C68</f>
        <v>700</v>
      </c>
      <c r="D67" s="79">
        <f t="shared" si="7"/>
        <v>700</v>
      </c>
      <c r="E67" s="79">
        <f t="shared" si="7"/>
        <v>279.75</v>
      </c>
      <c r="F67" s="80">
        <f t="shared" ref="F67:F69" si="8">(E67*100)/D67</f>
        <v>39.964285714285715</v>
      </c>
    </row>
    <row r="68" spans="1:6" x14ac:dyDescent="0.2">
      <c r="A68" s="50" t="s">
        <v>85</v>
      </c>
      <c r="B68" s="51" t="s">
        <v>86</v>
      </c>
      <c r="C68" s="81">
        <f t="shared" si="7"/>
        <v>700</v>
      </c>
      <c r="D68" s="81">
        <f t="shared" si="7"/>
        <v>700</v>
      </c>
      <c r="E68" s="81">
        <f t="shared" si="7"/>
        <v>279.75</v>
      </c>
      <c r="F68" s="80">
        <f t="shared" si="8"/>
        <v>39.964285714285715</v>
      </c>
    </row>
    <row r="69" spans="1:6" x14ac:dyDescent="0.2">
      <c r="A69" s="52" t="s">
        <v>97</v>
      </c>
      <c r="B69" s="53" t="s">
        <v>98</v>
      </c>
      <c r="C69" s="82">
        <f t="shared" si="7"/>
        <v>700</v>
      </c>
      <c r="D69" s="82">
        <f t="shared" si="7"/>
        <v>700</v>
      </c>
      <c r="E69" s="82">
        <f t="shared" si="7"/>
        <v>279.75</v>
      </c>
      <c r="F69" s="82">
        <f t="shared" si="8"/>
        <v>39.964285714285715</v>
      </c>
    </row>
    <row r="70" spans="1:6" x14ac:dyDescent="0.2">
      <c r="A70" s="54" t="s">
        <v>99</v>
      </c>
      <c r="B70" s="55" t="s">
        <v>100</v>
      </c>
      <c r="C70" s="83">
        <v>700</v>
      </c>
      <c r="D70" s="83">
        <v>700</v>
      </c>
      <c r="E70" s="83">
        <v>279.75</v>
      </c>
      <c r="F70" s="83"/>
    </row>
    <row r="71" spans="1:6" x14ac:dyDescent="0.2">
      <c r="A71" s="48" t="s">
        <v>50</v>
      </c>
      <c r="B71" s="49" t="s">
        <v>51</v>
      </c>
      <c r="C71" s="79">
        <f t="shared" ref="C71:E73" si="9">C72</f>
        <v>700</v>
      </c>
      <c r="D71" s="79">
        <f t="shared" si="9"/>
        <v>700</v>
      </c>
      <c r="E71" s="79">
        <f t="shared" si="9"/>
        <v>279.75</v>
      </c>
      <c r="F71" s="80">
        <f t="shared" ref="F71:F73" si="10">(E71*100)/D71</f>
        <v>39.964285714285715</v>
      </c>
    </row>
    <row r="72" spans="1:6" x14ac:dyDescent="0.2">
      <c r="A72" s="50" t="s">
        <v>52</v>
      </c>
      <c r="B72" s="51" t="s">
        <v>53</v>
      </c>
      <c r="C72" s="81">
        <f t="shared" si="9"/>
        <v>700</v>
      </c>
      <c r="D72" s="81">
        <f t="shared" si="9"/>
        <v>700</v>
      </c>
      <c r="E72" s="81">
        <f t="shared" si="9"/>
        <v>279.75</v>
      </c>
      <c r="F72" s="80">
        <f t="shared" si="10"/>
        <v>39.964285714285715</v>
      </c>
    </row>
    <row r="73" spans="1:6" x14ac:dyDescent="0.2">
      <c r="A73" s="52" t="s">
        <v>54</v>
      </c>
      <c r="B73" s="53" t="s">
        <v>55</v>
      </c>
      <c r="C73" s="82">
        <f t="shared" si="9"/>
        <v>700</v>
      </c>
      <c r="D73" s="82">
        <f t="shared" si="9"/>
        <v>700</v>
      </c>
      <c r="E73" s="82">
        <f t="shared" si="9"/>
        <v>279.75</v>
      </c>
      <c r="F73" s="82">
        <f t="shared" si="10"/>
        <v>39.964285714285715</v>
      </c>
    </row>
    <row r="74" spans="1:6" x14ac:dyDescent="0.2">
      <c r="A74" s="54" t="s">
        <v>56</v>
      </c>
      <c r="B74" s="55" t="s">
        <v>57</v>
      </c>
      <c r="C74" s="83">
        <v>700</v>
      </c>
      <c r="D74" s="83">
        <v>700</v>
      </c>
      <c r="E74" s="83">
        <v>279.75</v>
      </c>
      <c r="F74" s="83"/>
    </row>
    <row r="75" spans="1:6" x14ac:dyDescent="0.2">
      <c r="A75" s="47" t="s">
        <v>68</v>
      </c>
      <c r="B75" s="47" t="s">
        <v>181</v>
      </c>
      <c r="C75" s="77"/>
      <c r="D75" s="77"/>
      <c r="E75" s="77"/>
      <c r="F75" s="78" t="e">
        <f>(E75*100)/D75</f>
        <v>#DIV/0!</v>
      </c>
    </row>
    <row r="76" spans="1:6" s="56" customFormat="1" x14ac:dyDescent="0.2"/>
    <row r="77" spans="1:6" s="56" customFormat="1" x14ac:dyDescent="0.2"/>
    <row r="78" spans="1:6" s="56" customFormat="1" x14ac:dyDescent="0.2"/>
    <row r="79" spans="1:6" s="56" customFormat="1" x14ac:dyDescent="0.2"/>
    <row r="80" spans="1:6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pans="1:3" s="56" customFormat="1" x14ac:dyDescent="0.2"/>
    <row r="1202" spans="1:3" s="56" customFormat="1" x14ac:dyDescent="0.2"/>
    <row r="1203" spans="1:3" s="56" customFormat="1" x14ac:dyDescent="0.2"/>
    <row r="1204" spans="1:3" s="56" customFormat="1" x14ac:dyDescent="0.2"/>
    <row r="1205" spans="1:3" s="56" customFormat="1" x14ac:dyDescent="0.2"/>
    <row r="1206" spans="1:3" s="56" customFormat="1" x14ac:dyDescent="0.2"/>
    <row r="1207" spans="1:3" s="56" customFormat="1" x14ac:dyDescent="0.2"/>
    <row r="1208" spans="1:3" s="56" customFormat="1" x14ac:dyDescent="0.2"/>
    <row r="1209" spans="1:3" s="56" customFormat="1" x14ac:dyDescent="0.2"/>
    <row r="1210" spans="1:3" s="56" customFormat="1" x14ac:dyDescent="0.2"/>
    <row r="1211" spans="1:3" s="56" customFormat="1" x14ac:dyDescent="0.2"/>
    <row r="1212" spans="1:3" s="56" customFormat="1" x14ac:dyDescent="0.2"/>
    <row r="1213" spans="1:3" s="56" customFormat="1" x14ac:dyDescent="0.2"/>
    <row r="1214" spans="1:3" s="56" customFormat="1" x14ac:dyDescent="0.2"/>
    <row r="1215" spans="1:3" s="56" customFormat="1" x14ac:dyDescent="0.2"/>
    <row r="1216" spans="1:3" x14ac:dyDescent="0.2">
      <c r="A1216" s="56"/>
      <c r="B1216" s="56"/>
      <c r="C1216" s="56"/>
    </row>
    <row r="1217" spans="1:3" x14ac:dyDescent="0.2">
      <c r="A1217" s="56"/>
      <c r="B1217" s="56"/>
      <c r="C1217" s="56"/>
    </row>
    <row r="1218" spans="1:3" x14ac:dyDescent="0.2">
      <c r="A1218" s="56"/>
      <c r="B1218" s="56"/>
      <c r="C1218" s="56"/>
    </row>
    <row r="1219" spans="1:3" x14ac:dyDescent="0.2">
      <c r="A1219" s="56"/>
      <c r="B1219" s="56"/>
      <c r="C1219" s="56"/>
    </row>
    <row r="1220" spans="1:3" x14ac:dyDescent="0.2">
      <c r="A1220" s="56"/>
      <c r="B1220" s="56"/>
      <c r="C1220" s="56"/>
    </row>
    <row r="1221" spans="1:3" x14ac:dyDescent="0.2">
      <c r="A1221" s="56"/>
      <c r="B1221" s="56"/>
      <c r="C1221" s="56"/>
    </row>
    <row r="1222" spans="1:3" x14ac:dyDescent="0.2">
      <c r="A1222" s="56"/>
      <c r="B1222" s="56"/>
      <c r="C1222" s="56"/>
    </row>
    <row r="1223" spans="1:3" x14ac:dyDescent="0.2">
      <c r="A1223" s="56"/>
      <c r="B1223" s="56"/>
      <c r="C1223" s="56"/>
    </row>
    <row r="1224" spans="1:3" x14ac:dyDescent="0.2">
      <c r="A1224" s="56"/>
      <c r="B1224" s="56"/>
      <c r="C1224" s="56"/>
    </row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pans="1:3" x14ac:dyDescent="0.2">
      <c r="A1249" s="56"/>
      <c r="B1249" s="56"/>
      <c r="C1249" s="56"/>
    </row>
    <row r="1250" spans="1:3" x14ac:dyDescent="0.2">
      <c r="A1250" s="56"/>
      <c r="B1250" s="56"/>
      <c r="C1250" s="56"/>
    </row>
    <row r="1251" spans="1:3" x14ac:dyDescent="0.2">
      <c r="A1251" s="56"/>
      <c r="B1251" s="56"/>
      <c r="C1251" s="56"/>
    </row>
    <row r="1252" spans="1:3" x14ac:dyDescent="0.2">
      <c r="A1252" s="56"/>
      <c r="B1252" s="56"/>
      <c r="C1252" s="56"/>
    </row>
    <row r="1253" spans="1:3" x14ac:dyDescent="0.2">
      <c r="A1253" s="39"/>
      <c r="B1253" s="39"/>
      <c r="C1253" s="39"/>
    </row>
    <row r="1254" spans="1:3" x14ac:dyDescent="0.2">
      <c r="A1254" s="39"/>
      <c r="B1254" s="39"/>
      <c r="C1254" s="39"/>
    </row>
    <row r="1255" spans="1:3" x14ac:dyDescent="0.2">
      <c r="A1255" s="39"/>
      <c r="B1255" s="39"/>
      <c r="C1255" s="39"/>
    </row>
    <row r="1256" spans="1:3" x14ac:dyDescent="0.2">
      <c r="A1256" s="39"/>
      <c r="B1256" s="39"/>
      <c r="C1256" s="39"/>
    </row>
    <row r="1257" spans="1:3" x14ac:dyDescent="0.2">
      <c r="A1257" s="39"/>
      <c r="B1257" s="39"/>
      <c r="C1257" s="39"/>
    </row>
    <row r="1258" spans="1:3" x14ac:dyDescent="0.2">
      <c r="A1258" s="39"/>
      <c r="B1258" s="39"/>
      <c r="C1258" s="39"/>
    </row>
    <row r="1259" spans="1:3" x14ac:dyDescent="0.2">
      <c r="A1259" s="39"/>
      <c r="B1259" s="39"/>
      <c r="C1259" s="39"/>
    </row>
    <row r="1260" spans="1:3" x14ac:dyDescent="0.2">
      <c r="A1260" s="39"/>
      <c r="B1260" s="39"/>
      <c r="C1260" s="39"/>
    </row>
    <row r="1261" spans="1:3" x14ac:dyDescent="0.2">
      <c r="A1261" s="39"/>
      <c r="B1261" s="39"/>
      <c r="C1261" s="39"/>
    </row>
    <row r="1262" spans="1:3" x14ac:dyDescent="0.2">
      <c r="A1262" s="39"/>
      <c r="B1262" s="39"/>
      <c r="C1262" s="39"/>
    </row>
    <row r="1263" spans="1:3" x14ac:dyDescent="0.2">
      <c r="A1263" s="39"/>
      <c r="B1263" s="39"/>
      <c r="C1263" s="39"/>
    </row>
    <row r="1264" spans="1:3" x14ac:dyDescent="0.2">
      <c r="A1264" s="39"/>
      <c r="B1264" s="39"/>
      <c r="C1264" s="39"/>
    </row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  <row r="7928" s="39" customFormat="1" x14ac:dyDescent="0.2"/>
    <row r="7929" s="39" customFormat="1" x14ac:dyDescent="0.2"/>
    <row r="7930" s="39" customFormat="1" x14ac:dyDescent="0.2"/>
    <row r="7931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Luka Šprljan</cp:lastModifiedBy>
  <cp:lastPrinted>2025-07-15T08:54:07Z</cp:lastPrinted>
  <dcterms:created xsi:type="dcterms:W3CDTF">2022-08-12T12:51:27Z</dcterms:created>
  <dcterms:modified xsi:type="dcterms:W3CDTF">2025-07-15T12:05:14Z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