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vrdoljak\Desktop\2025\Izvršenje FP 2025\"/>
    </mc:Choice>
  </mc:AlternateContent>
  <xr:revisionPtr revIDLastSave="0" documentId="8_{C7053443-5B58-4EAA-9F5C-3EB944488793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rashoda'!$B$1:$L$82</definedName>
    <definedName name="_xlnm.Print_Area" localSheetId="6">'Posebni dio'!$A$1:$F$85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/>
  <c r="L16" i="1"/>
  <c r="L15" i="1"/>
  <c r="K15" i="1"/>
  <c r="H26" i="1"/>
  <c r="I26" i="1"/>
  <c r="I27" i="1" s="1"/>
  <c r="J26" i="1"/>
  <c r="G26" i="1"/>
  <c r="H23" i="1"/>
  <c r="I23" i="1"/>
  <c r="J23" i="1"/>
  <c r="K23" i="1" s="1"/>
  <c r="G23" i="1"/>
  <c r="L26" i="1" l="1"/>
  <c r="K26" i="1"/>
  <c r="H27" i="1"/>
  <c r="L23" i="1"/>
  <c r="J27" i="1"/>
  <c r="L27" i="1" s="1"/>
  <c r="G27" i="1"/>
  <c r="F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8" i="15"/>
  <c r="E18" i="15"/>
  <c r="D18" i="15"/>
  <c r="C18" i="15"/>
  <c r="F16" i="15"/>
  <c r="E16" i="15"/>
  <c r="D16" i="15"/>
  <c r="C16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F9" i="5"/>
  <c r="E9" i="5"/>
  <c r="D9" i="5"/>
  <c r="C9" i="5"/>
  <c r="H8" i="5"/>
  <c r="G8" i="5"/>
  <c r="H7" i="5"/>
  <c r="F7" i="5"/>
  <c r="E7" i="5"/>
  <c r="D7" i="5"/>
  <c r="C7" i="5"/>
  <c r="E6" i="5"/>
  <c r="D6" i="5"/>
  <c r="L81" i="3"/>
  <c r="K81" i="3"/>
  <c r="L80" i="3"/>
  <c r="K80" i="3"/>
  <c r="J80" i="3"/>
  <c r="I80" i="3"/>
  <c r="H80" i="3"/>
  <c r="G80" i="3"/>
  <c r="L79" i="3"/>
  <c r="K79" i="3"/>
  <c r="J79" i="3"/>
  <c r="I79" i="3"/>
  <c r="H79" i="3"/>
  <c r="G79" i="3"/>
  <c r="L78" i="3"/>
  <c r="K78" i="3"/>
  <c r="L77" i="3"/>
  <c r="K77" i="3"/>
  <c r="J77" i="3"/>
  <c r="I77" i="3"/>
  <c r="H77" i="3"/>
  <c r="G77" i="3"/>
  <c r="L76" i="3"/>
  <c r="K76" i="3"/>
  <c r="L75" i="3"/>
  <c r="K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J16" i="3"/>
  <c r="J15" i="3" s="1"/>
  <c r="I16" i="3"/>
  <c r="H16" i="3"/>
  <c r="G16" i="3"/>
  <c r="K16" i="3" s="1"/>
  <c r="I15" i="3"/>
  <c r="H15" i="3"/>
  <c r="G15" i="3"/>
  <c r="L14" i="3"/>
  <c r="K14" i="3"/>
  <c r="J13" i="3"/>
  <c r="L13" i="3" s="1"/>
  <c r="I13" i="3"/>
  <c r="H13" i="3"/>
  <c r="G13" i="3"/>
  <c r="G12" i="3" s="1"/>
  <c r="J12" i="3"/>
  <c r="L12" i="3" s="1"/>
  <c r="I12" i="3"/>
  <c r="H12" i="3"/>
  <c r="I11" i="3"/>
  <c r="H11" i="3"/>
  <c r="I10" i="3"/>
  <c r="H10" i="3"/>
  <c r="G9" i="5" l="1"/>
  <c r="C6" i="5"/>
  <c r="G7" i="5"/>
  <c r="H9" i="5"/>
  <c r="F6" i="5"/>
  <c r="J11" i="3"/>
  <c r="K15" i="3"/>
  <c r="L11" i="3"/>
  <c r="J10" i="3"/>
  <c r="L10" i="3" s="1"/>
  <c r="L15" i="3"/>
  <c r="K12" i="3"/>
  <c r="G11" i="3"/>
  <c r="K13" i="3"/>
  <c r="K27" i="1"/>
  <c r="H6" i="5" l="1"/>
  <c r="G6" i="5"/>
  <c r="G10" i="3"/>
  <c r="K10" i="3" s="1"/>
  <c r="K11" i="3"/>
</calcChain>
</file>

<file path=xl/sharedStrings.xml><?xml version="1.0" encoding="utf-8"?>
<sst xmlns="http://schemas.openxmlformats.org/spreadsheetml/2006/main" count="416" uniqueCount="197">
  <si>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</si>
  <si>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</si>
  <si>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</si>
  <si>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</si>
  <si>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</si>
  <si>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</si>
  <si>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</si>
  <si>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</si>
  <si>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</si>
  <si>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</si>
  <si>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</si>
  <si>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</si>
  <si>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</si>
  <si>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</si>
  <si>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</si>
  <si>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</si>
  <si>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</si>
  <si>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</si>
  <si>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</si>
  <si>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</si>
  <si>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</si>
  <si>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</si>
  <si>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</si>
  <si>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</si>
  <si>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</si>
  <si>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</si>
  <si>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</si>
  <si>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</si>
  <si>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</si>
  <si>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</si>
  <si>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</si>
  <si>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</si>
  <si>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</si>
  <si>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</si>
  <si>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</si>
  <si>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</si>
  <si>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</si>
  <si>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</si>
  <si>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</si>
  <si>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</si>
  <si>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</si>
  <si>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</si>
  <si>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</si>
  <si>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</si>
  <si>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</si>
  <si>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</si>
  <si>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</si>
  <si>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</si>
  <si>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</si>
  <si>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</si>
  <si>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</si>
  <si>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</si>
  <si>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</si>
  <si>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</si>
  <si>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</si>
  <si>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</si>
  <si>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</si>
  <si>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</si>
  <si>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</si>
  <si>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</si>
  <si>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</si>
  <si>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</si>
  <si>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</si>
  <si>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</si>
  <si>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</si>
  <si>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</si>
  <si>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</si>
  <si>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</si>
  <si>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</si>
  <si>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</si>
  <si>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</si>
  <si>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</si>
  <si>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</si>
  <si>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</si>
  <si>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</si>
  <si>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</si>
  <si>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</si>
  <si>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</si>
  <si>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</si>
  <si>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</si>
  <si>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</si>
  <si>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</si>
  <si>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</si>
  <si>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</si>
  <si>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</si>
  <si>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</si>
  <si>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</si>
  <si>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</si>
  <si>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</si>
  <si>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</si>
  <si>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</si>
  <si>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</si>
  <si>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</si>
  <si>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</si>
  <si>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</si>
  <si>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</si>
  <si>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</si>
  <si>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</si>
  <si>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</si>
  <si>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</si>
  <si>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</si>
  <si>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</si>
  <si>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</si>
  <si>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</si>
  <si>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</si>
  <si>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</si>
  <si>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</si>
  <si>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</si>
  <si>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</si>
  <si>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</si>
  <si>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</si>
  <si>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</si>
  <si>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</si>
  <si>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</si>
  <si>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</si>
  <si>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</si>
  <si>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</si>
  <si>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</si>
  <si>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</si>
  <si>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</si>
  <si>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</si>
  <si>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</si>
  <si>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</si>
  <si>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</si>
  <si>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</si>
  <si>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</si>
  <si>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</si>
  <si>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</si>
  <si>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</si>
  <si>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</si>
  <si>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</si>
  <si>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</si>
  <si>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</si>
  <si>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</si>
  <si>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</si>
  <si>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</si>
  <si>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</si>
  <si>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</si>
  <si>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</si>
  <si>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</si>
  <si>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</si>
  <si>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</si>
  <si>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</si>
  <si>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</si>
  <si>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</si>
  <si>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</si>
  <si>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</si>
  <si>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</si>
  <si>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</si>
  <si>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</si>
  <si>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</si>
  <si>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</si>
  <si>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</si>
  <si>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</si>
  <si>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</si>
  <si>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</si>
  <si>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</si>
  <si>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</si>
  <si>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</si>
  <si>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</si>
  <si>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</si>
  <si>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</si>
  <si>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</si>
  <si>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</si>
  <si>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</si>
  <si>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</si>
  <si>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</si>
  <si>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</si>
  <si>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</si>
  <si>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</si>
  <si>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</si>
  <si>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</si>
  <si>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</si>
  <si>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</si>
  <si>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</si>
  <si>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</si>
  <si>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</si>
  <si>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</si>
  <si>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</si>
  <si>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</si>
  <si>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</si>
  <si>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</si>
  <si>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</si>
  <si>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</si>
  <si>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</si>
  <si>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</si>
  <si>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75 Županijska državna odvjetništva</t>
  </si>
  <si>
    <t>3718 ZAGREB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</si>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</sst>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M4" sqref="M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2067751.5899999999</v>
      </c>
      <c r="H10" s="86">
        <v>5016606</v>
      </c>
      <c r="I10" s="86">
        <v>5016606</v>
      </c>
      <c r="J10" s="86">
        <f>3396814.3+1168.26</f>
        <v>3397982.5599999996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2067751.5899999999</v>
      </c>
      <c r="H12" s="87">
        <f t="shared" ref="H12:J12" si="0">H10+H11</f>
        <v>5016606</v>
      </c>
      <c r="I12" s="87">
        <f t="shared" si="0"/>
        <v>5016606</v>
      </c>
      <c r="J12" s="87">
        <f t="shared" si="0"/>
        <v>3397982.5599999996</v>
      </c>
      <c r="K12" s="88">
        <f>J12/G12*100</f>
        <v>164.33224263655384</v>
      </c>
      <c r="L12" s="88">
        <f>J12/I12*100</f>
        <v>67.734690745097367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2059658.91</v>
      </c>
      <c r="H13" s="86">
        <v>4990380</v>
      </c>
      <c r="I13" s="86">
        <v>4990380</v>
      </c>
      <c r="J13" s="86">
        <v>3388643.33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7431.39</v>
      </c>
      <c r="H14" s="86">
        <v>26226</v>
      </c>
      <c r="I14" s="86">
        <v>26226</v>
      </c>
      <c r="J14" s="86">
        <v>8170.97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2067090.2999999998</v>
      </c>
      <c r="H15" s="87">
        <f t="shared" ref="H15:J15" si="1">H13+H14</f>
        <v>5016606</v>
      </c>
      <c r="I15" s="87">
        <f t="shared" si="1"/>
        <v>5016606</v>
      </c>
      <c r="J15" s="87">
        <f t="shared" si="1"/>
        <v>3396814.3000000003</v>
      </c>
      <c r="K15" s="88">
        <f>J15/G15*100</f>
        <v>164.32829760751099</v>
      </c>
      <c r="L15" s="88">
        <f>J15/I15*100</f>
        <v>67.711402888725999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661.29000000003725</v>
      </c>
      <c r="H16" s="90">
        <f t="shared" ref="H16:J16" si="2">H12-H15</f>
        <v>0</v>
      </c>
      <c r="I16" s="90">
        <f t="shared" si="2"/>
        <v>0</v>
      </c>
      <c r="J16" s="90">
        <f t="shared" si="2"/>
        <v>1168.2599999993108</v>
      </c>
      <c r="K16" s="88">
        <f>J16/G16*100</f>
        <v>176.66379349441925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25.91</v>
      </c>
      <c r="H24" s="86">
        <v>214.54</v>
      </c>
      <c r="I24" s="86">
        <v>214.54</v>
      </c>
      <c r="J24" s="86">
        <v>214.54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-214.54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-188.63</v>
      </c>
      <c r="H26" s="94">
        <f t="shared" ref="H26:J26" si="4">H24+H25</f>
        <v>214.54</v>
      </c>
      <c r="I26" s="94">
        <f t="shared" si="4"/>
        <v>214.54</v>
      </c>
      <c r="J26" s="94">
        <f t="shared" si="4"/>
        <v>214.54</v>
      </c>
      <c r="K26" s="93">
        <f>J26/G26*100</f>
        <v>-113.73588506600223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472.66000000003726</v>
      </c>
      <c r="H27" s="94">
        <f t="shared" ref="H27:J27" si="5">H16+H26</f>
        <v>214.54</v>
      </c>
      <c r="I27" s="94">
        <f t="shared" si="5"/>
        <v>214.54</v>
      </c>
      <c r="J27" s="94">
        <f t="shared" si="5"/>
        <v>1382.7999999993108</v>
      </c>
      <c r="K27" s="93">
        <f>J27/G27*100</f>
        <v>292.55701772927722</v>
      </c>
      <c r="L27" s="93">
        <f>J27/I27*100</f>
        <v>644.54181038468857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2"/>
  <sheetViews>
    <sheetView topLeftCell="A21" zoomScale="90" zoomScaleNormal="90" workbookViewId="0">
      <selection activeCell="P21" sqref="P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2067751.5899999999</v>
      </c>
      <c r="H10" s="65">
        <f>H11</f>
        <v>5016606</v>
      </c>
      <c r="I10" s="65">
        <f>I11</f>
        <v>5016606</v>
      </c>
      <c r="J10" s="65">
        <f>J11</f>
        <v>3397982.56</v>
      </c>
      <c r="K10" s="69">
        <f t="shared" ref="K10:K18" si="0">(J10*100)/G10</f>
        <v>164.33224263655384</v>
      </c>
      <c r="L10" s="69">
        <f t="shared" ref="L10:L18" si="1">(J10*100)/I10</f>
        <v>67.734690745097382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2067751.5899999999</v>
      </c>
      <c r="H11" s="65">
        <f>H12+H15</f>
        <v>5016606</v>
      </c>
      <c r="I11" s="65">
        <f>I12+I15</f>
        <v>5016606</v>
      </c>
      <c r="J11" s="65">
        <f>J12+J15</f>
        <v>3397982.56</v>
      </c>
      <c r="K11" s="65">
        <f t="shared" si="0"/>
        <v>164.33224263655384</v>
      </c>
      <c r="L11" s="65">
        <f t="shared" si="1"/>
        <v>67.734690745097382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661.29</v>
      </c>
      <c r="H12" s="65">
        <f t="shared" si="2"/>
        <v>1300</v>
      </c>
      <c r="I12" s="65">
        <f t="shared" si="2"/>
        <v>1300</v>
      </c>
      <c r="J12" s="65">
        <f t="shared" si="2"/>
        <v>1168.26</v>
      </c>
      <c r="K12" s="65">
        <f t="shared" si="0"/>
        <v>176.66379349453342</v>
      </c>
      <c r="L12" s="65">
        <f t="shared" si="1"/>
        <v>89.86615384615385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661.29</v>
      </c>
      <c r="H13" s="65">
        <f t="shared" si="2"/>
        <v>1300</v>
      </c>
      <c r="I13" s="65">
        <f t="shared" si="2"/>
        <v>1300</v>
      </c>
      <c r="J13" s="65">
        <f t="shared" si="2"/>
        <v>1168.26</v>
      </c>
      <c r="K13" s="65">
        <f t="shared" si="0"/>
        <v>176.66379349453342</v>
      </c>
      <c r="L13" s="65">
        <f t="shared" si="1"/>
        <v>89.86615384615385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661.29</v>
      </c>
      <c r="H14" s="66">
        <v>1300</v>
      </c>
      <c r="I14" s="66">
        <v>1300</v>
      </c>
      <c r="J14" s="66">
        <v>1168.26</v>
      </c>
      <c r="K14" s="66">
        <f t="shared" si="0"/>
        <v>176.66379349453342</v>
      </c>
      <c r="L14" s="66">
        <f t="shared" si="1"/>
        <v>89.86615384615385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2067090.2999999998</v>
      </c>
      <c r="H15" s="65">
        <f>H16</f>
        <v>5015306</v>
      </c>
      <c r="I15" s="65">
        <f>I16</f>
        <v>5015306</v>
      </c>
      <c r="J15" s="65">
        <f>J16</f>
        <v>3396814.3000000003</v>
      </c>
      <c r="K15" s="65">
        <f t="shared" si="0"/>
        <v>164.32829760751142</v>
      </c>
      <c r="L15" s="65">
        <f t="shared" si="1"/>
        <v>67.728954125630622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2067090.2999999998</v>
      </c>
      <c r="H16" s="65">
        <f>H17+H18</f>
        <v>5015306</v>
      </c>
      <c r="I16" s="65">
        <f>I17+I18</f>
        <v>5015306</v>
      </c>
      <c r="J16" s="65">
        <f>J17+J18</f>
        <v>3396814.3000000003</v>
      </c>
      <c r="K16" s="65">
        <f t="shared" si="0"/>
        <v>164.32829760751142</v>
      </c>
      <c r="L16" s="65">
        <f t="shared" si="1"/>
        <v>67.728954125630622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2059658.91</v>
      </c>
      <c r="H17" s="66">
        <v>4989080</v>
      </c>
      <c r="I17" s="66">
        <v>4989080</v>
      </c>
      <c r="J17" s="66">
        <v>3388643.33</v>
      </c>
      <c r="K17" s="66">
        <f t="shared" si="0"/>
        <v>164.52449061092355</v>
      </c>
      <c r="L17" s="66">
        <f t="shared" si="1"/>
        <v>67.921206515028828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7431.39</v>
      </c>
      <c r="H18" s="66">
        <v>26226</v>
      </c>
      <c r="I18" s="66">
        <v>26226</v>
      </c>
      <c r="J18" s="66">
        <v>8170.97</v>
      </c>
      <c r="K18" s="66">
        <f t="shared" si="0"/>
        <v>109.95210855573453</v>
      </c>
      <c r="L18" s="66">
        <f t="shared" si="1"/>
        <v>31.155990238694425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G24+G71</f>
        <v>2067090.2999999998</v>
      </c>
      <c r="H23" s="65">
        <f>H24+H71</f>
        <v>5016606</v>
      </c>
      <c r="I23" s="65">
        <f>I24+I71</f>
        <v>5016606</v>
      </c>
      <c r="J23" s="65">
        <f>J24+J71</f>
        <v>3396814.3000000003</v>
      </c>
      <c r="K23" s="70">
        <f t="shared" ref="K23:K54" si="3">(J23*100)/G23</f>
        <v>164.32829760751142</v>
      </c>
      <c r="L23" s="70">
        <f t="shared" ref="L23:L54" si="4">(J23*100)/I23</f>
        <v>67.711402888725956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G25+G34+G65</f>
        <v>2059658.91</v>
      </c>
      <c r="H24" s="65">
        <f>H25+H34+H65</f>
        <v>4990380</v>
      </c>
      <c r="I24" s="65">
        <f>I25+I34+I65</f>
        <v>4990380</v>
      </c>
      <c r="J24" s="65">
        <f>J25+J34+J65</f>
        <v>3388643.33</v>
      </c>
      <c r="K24" s="65">
        <f t="shared" si="3"/>
        <v>164.52449061092355</v>
      </c>
      <c r="L24" s="65">
        <f t="shared" si="4"/>
        <v>67.903512958932993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1675515.94</v>
      </c>
      <c r="H25" s="65">
        <f>H26+H29+H31</f>
        <v>3422200</v>
      </c>
      <c r="I25" s="65">
        <f>I26+I29+I31</f>
        <v>3422200</v>
      </c>
      <c r="J25" s="65">
        <f>J26+J29+J31</f>
        <v>2037897.03</v>
      </c>
      <c r="K25" s="65">
        <f t="shared" si="3"/>
        <v>121.62802999057115</v>
      </c>
      <c r="L25" s="65">
        <f t="shared" si="4"/>
        <v>59.549325872245923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1410458.92</v>
      </c>
      <c r="H26" s="65">
        <f>H27+H28</f>
        <v>2884000</v>
      </c>
      <c r="I26" s="65">
        <f>I27+I28</f>
        <v>2884000</v>
      </c>
      <c r="J26" s="65">
        <f>J27+J28</f>
        <v>1711487.11</v>
      </c>
      <c r="K26" s="65">
        <f t="shared" si="3"/>
        <v>121.34257054434454</v>
      </c>
      <c r="L26" s="65">
        <f t="shared" si="4"/>
        <v>59.344213245492369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1380518.74</v>
      </c>
      <c r="H27" s="66">
        <v>2842500</v>
      </c>
      <c r="I27" s="66">
        <v>2842500</v>
      </c>
      <c r="J27" s="66">
        <v>1683751.28</v>
      </c>
      <c r="K27" s="66">
        <f t="shared" si="3"/>
        <v>121.96511580856918</v>
      </c>
      <c r="L27" s="66">
        <f t="shared" si="4"/>
        <v>59.234873526824977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29940.18</v>
      </c>
      <c r="H28" s="66">
        <v>41500</v>
      </c>
      <c r="I28" s="66">
        <v>41500</v>
      </c>
      <c r="J28" s="66">
        <v>27735.83</v>
      </c>
      <c r="K28" s="66">
        <f t="shared" si="3"/>
        <v>92.637485813378547</v>
      </c>
      <c r="L28" s="66">
        <f t="shared" si="4"/>
        <v>66.833325301204823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43412.94</v>
      </c>
      <c r="H29" s="65">
        <f>H30</f>
        <v>59300</v>
      </c>
      <c r="I29" s="65">
        <f>I30</f>
        <v>59300</v>
      </c>
      <c r="J29" s="65">
        <f>J30</f>
        <v>43843.91</v>
      </c>
      <c r="K29" s="65">
        <f t="shared" si="3"/>
        <v>100.99272244634894</v>
      </c>
      <c r="L29" s="65">
        <f t="shared" si="4"/>
        <v>73.93576728499157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43412.94</v>
      </c>
      <c r="H30" s="66">
        <v>59300</v>
      </c>
      <c r="I30" s="66">
        <v>59300</v>
      </c>
      <c r="J30" s="66">
        <v>43843.91</v>
      </c>
      <c r="K30" s="66">
        <f t="shared" si="3"/>
        <v>100.99272244634894</v>
      </c>
      <c r="L30" s="66">
        <f t="shared" si="4"/>
        <v>73.93576728499157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221644.08</v>
      </c>
      <c r="H31" s="65">
        <f>H32+H33</f>
        <v>478900</v>
      </c>
      <c r="I31" s="65">
        <f>I32+I33</f>
        <v>478900</v>
      </c>
      <c r="J31" s="65">
        <f>J32+J33</f>
        <v>282566.01</v>
      </c>
      <c r="K31" s="65">
        <f t="shared" si="3"/>
        <v>127.48637816087847</v>
      </c>
      <c r="L31" s="65">
        <f t="shared" si="4"/>
        <v>59.003134266026308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16900</v>
      </c>
      <c r="I32" s="66">
        <v>16900</v>
      </c>
      <c r="J32" s="66">
        <v>6329.8</v>
      </c>
      <c r="K32" s="66" t="e">
        <f t="shared" si="3"/>
        <v>#DIV/0!</v>
      </c>
      <c r="L32" s="66">
        <f t="shared" si="4"/>
        <v>37.454437869822485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221644.08</v>
      </c>
      <c r="H33" s="66">
        <v>462000</v>
      </c>
      <c r="I33" s="66">
        <v>462000</v>
      </c>
      <c r="J33" s="66">
        <v>276236.21000000002</v>
      </c>
      <c r="K33" s="66">
        <f t="shared" si="3"/>
        <v>124.6305382936463</v>
      </c>
      <c r="L33" s="66">
        <f t="shared" si="4"/>
        <v>59.791387445887445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G35+G40+G46+G56+G58</f>
        <v>383252.63</v>
      </c>
      <c r="H34" s="65">
        <f>H35+H40+H46+H56+H58</f>
        <v>1559763</v>
      </c>
      <c r="I34" s="65">
        <f>I35+I40+I46+I56+I58</f>
        <v>1559763</v>
      </c>
      <c r="J34" s="65">
        <f>J35+J40+J46+J56+J58</f>
        <v>1347436.85</v>
      </c>
      <c r="K34" s="65">
        <f t="shared" si="3"/>
        <v>351.57928335677695</v>
      </c>
      <c r="L34" s="65">
        <f t="shared" si="4"/>
        <v>86.387281272860037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43056.94</v>
      </c>
      <c r="H35" s="65">
        <f>H36+H37+H38+H39</f>
        <v>101291</v>
      </c>
      <c r="I35" s="65">
        <f>I36+I37+I38+I39</f>
        <v>101291</v>
      </c>
      <c r="J35" s="65">
        <f>J36+J37+J38+J39</f>
        <v>50357.15</v>
      </c>
      <c r="K35" s="65">
        <f t="shared" si="3"/>
        <v>116.95478127335569</v>
      </c>
      <c r="L35" s="65">
        <f t="shared" si="4"/>
        <v>49.715325152284016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4578.3999999999996</v>
      </c>
      <c r="H36" s="66">
        <v>9300</v>
      </c>
      <c r="I36" s="66">
        <v>9300</v>
      </c>
      <c r="J36" s="66">
        <v>3287.3</v>
      </c>
      <c r="K36" s="66">
        <f t="shared" si="3"/>
        <v>71.800192206884503</v>
      </c>
      <c r="L36" s="66">
        <f t="shared" si="4"/>
        <v>35.347311827956986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38020.620000000003</v>
      </c>
      <c r="H37" s="66">
        <v>89433</v>
      </c>
      <c r="I37" s="66">
        <v>89433</v>
      </c>
      <c r="J37" s="66">
        <v>45878</v>
      </c>
      <c r="K37" s="66">
        <f t="shared" si="3"/>
        <v>120.66610171007206</v>
      </c>
      <c r="L37" s="66">
        <f t="shared" si="4"/>
        <v>51.298737602450998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160</v>
      </c>
      <c r="H38" s="66">
        <v>2046</v>
      </c>
      <c r="I38" s="66">
        <v>2046</v>
      </c>
      <c r="J38" s="66">
        <v>1094.33</v>
      </c>
      <c r="K38" s="66">
        <f t="shared" si="3"/>
        <v>683.95624999999995</v>
      </c>
      <c r="L38" s="66">
        <f t="shared" si="4"/>
        <v>53.486314760508307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297.92</v>
      </c>
      <c r="H39" s="66">
        <v>512</v>
      </c>
      <c r="I39" s="66">
        <v>512</v>
      </c>
      <c r="J39" s="66">
        <v>97.52</v>
      </c>
      <c r="K39" s="66">
        <f t="shared" si="3"/>
        <v>32.733619763694946</v>
      </c>
      <c r="L39" s="66">
        <f t="shared" si="4"/>
        <v>19.046875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G41+G42+G43+G44+G45</f>
        <v>26893.99</v>
      </c>
      <c r="H40" s="65">
        <f>H41+H42+H43+H44+H45</f>
        <v>69587</v>
      </c>
      <c r="I40" s="65">
        <f>I41+I42+I43+I44+I45</f>
        <v>69587</v>
      </c>
      <c r="J40" s="65">
        <f>J41+J42+J43+J44+J45</f>
        <v>34123.039999999994</v>
      </c>
      <c r="K40" s="65">
        <f t="shared" si="3"/>
        <v>126.87979730787436</v>
      </c>
      <c r="L40" s="65">
        <f t="shared" si="4"/>
        <v>49.036515441102502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13860.9</v>
      </c>
      <c r="H41" s="66">
        <v>33840</v>
      </c>
      <c r="I41" s="66">
        <v>33840</v>
      </c>
      <c r="J41" s="66">
        <v>15539.56</v>
      </c>
      <c r="K41" s="66">
        <f t="shared" si="3"/>
        <v>112.11075759871292</v>
      </c>
      <c r="L41" s="66">
        <f t="shared" si="4"/>
        <v>45.920685579196217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11579.81</v>
      </c>
      <c r="H42" s="66">
        <v>25575</v>
      </c>
      <c r="I42" s="66">
        <v>25575</v>
      </c>
      <c r="J42" s="66">
        <v>15982.07</v>
      </c>
      <c r="K42" s="66">
        <f t="shared" si="3"/>
        <v>138.01668593871577</v>
      </c>
      <c r="L42" s="66">
        <f t="shared" si="4"/>
        <v>62.490987292277616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1183.33</v>
      </c>
      <c r="H43" s="66">
        <v>4592</v>
      </c>
      <c r="I43" s="66">
        <v>4592</v>
      </c>
      <c r="J43" s="66">
        <v>1705.39</v>
      </c>
      <c r="K43" s="66">
        <f t="shared" si="3"/>
        <v>144.1178707545655</v>
      </c>
      <c r="L43" s="66">
        <f t="shared" si="4"/>
        <v>37.138283972125436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269.95</v>
      </c>
      <c r="H44" s="66">
        <v>4569</v>
      </c>
      <c r="I44" s="66">
        <v>4569</v>
      </c>
      <c r="J44" s="66">
        <v>796.02</v>
      </c>
      <c r="K44" s="66">
        <f t="shared" si="3"/>
        <v>294.8768290424153</v>
      </c>
      <c r="L44" s="66">
        <f t="shared" si="4"/>
        <v>17.422193040052527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1011</v>
      </c>
      <c r="I45" s="66">
        <v>1011</v>
      </c>
      <c r="J45" s="66">
        <v>100</v>
      </c>
      <c r="K45" s="66" t="e">
        <f t="shared" si="3"/>
        <v>#DIV/0!</v>
      </c>
      <c r="L45" s="66">
        <f t="shared" si="4"/>
        <v>9.8911968348170127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310588.51</v>
      </c>
      <c r="H46" s="65">
        <f>H47+H48+H49+H50+H51+H52+H53+H54+H55</f>
        <v>1368460</v>
      </c>
      <c r="I46" s="65">
        <f>I47+I48+I49+I50+I51+I52+I53+I54+I55</f>
        <v>1368460</v>
      </c>
      <c r="J46" s="65">
        <f>J47+J48+J49+J50+J51+J52+J53+J54+J55</f>
        <v>1257242.71</v>
      </c>
      <c r="K46" s="65">
        <f t="shared" si="3"/>
        <v>404.79369632830264</v>
      </c>
      <c r="L46" s="65">
        <f t="shared" si="4"/>
        <v>91.872813966064044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15926.92</v>
      </c>
      <c r="H47" s="66">
        <v>32000</v>
      </c>
      <c r="I47" s="66">
        <v>32000</v>
      </c>
      <c r="J47" s="66">
        <v>16147.37</v>
      </c>
      <c r="K47" s="66">
        <f t="shared" si="3"/>
        <v>101.38413453448626</v>
      </c>
      <c r="L47" s="66">
        <f t="shared" si="4"/>
        <v>50.460531250000003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5289.82</v>
      </c>
      <c r="H48" s="66">
        <v>10823</v>
      </c>
      <c r="I48" s="66">
        <v>10823</v>
      </c>
      <c r="J48" s="66">
        <v>4791.59</v>
      </c>
      <c r="K48" s="66">
        <f t="shared" si="3"/>
        <v>90.581343032466137</v>
      </c>
      <c r="L48" s="66">
        <f t="shared" si="4"/>
        <v>44.272290492469743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4060</v>
      </c>
      <c r="H49" s="66">
        <v>8673</v>
      </c>
      <c r="I49" s="66">
        <v>8673</v>
      </c>
      <c r="J49" s="66">
        <v>0</v>
      </c>
      <c r="K49" s="66">
        <f t="shared" si="3"/>
        <v>0</v>
      </c>
      <c r="L49" s="66">
        <f t="shared" si="4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104685.98</v>
      </c>
      <c r="H50" s="66">
        <v>210445</v>
      </c>
      <c r="I50" s="66">
        <v>210445</v>
      </c>
      <c r="J50" s="66">
        <v>103143.36</v>
      </c>
      <c r="K50" s="66">
        <f t="shared" si="3"/>
        <v>98.526431141973362</v>
      </c>
      <c r="L50" s="66">
        <f t="shared" si="4"/>
        <v>49.012026895388345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3603.85</v>
      </c>
      <c r="H51" s="66">
        <v>10391</v>
      </c>
      <c r="I51" s="66">
        <v>10391</v>
      </c>
      <c r="J51" s="66">
        <v>4284.08</v>
      </c>
      <c r="K51" s="66">
        <f t="shared" si="3"/>
        <v>118.87509191559027</v>
      </c>
      <c r="L51" s="66">
        <f t="shared" si="4"/>
        <v>41.228755653931287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498.06</v>
      </c>
      <c r="H52" s="66">
        <v>7115</v>
      </c>
      <c r="I52" s="66">
        <v>7115</v>
      </c>
      <c r="J52" s="66">
        <v>9248.27</v>
      </c>
      <c r="K52" s="66">
        <f t="shared" si="3"/>
        <v>1856.8586114122797</v>
      </c>
      <c r="L52" s="66">
        <f t="shared" si="4"/>
        <v>129.98271257905833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176415.1</v>
      </c>
      <c r="H53" s="66">
        <v>1086500</v>
      </c>
      <c r="I53" s="66">
        <v>1086500</v>
      </c>
      <c r="J53" s="66">
        <v>1119315.54</v>
      </c>
      <c r="K53" s="66">
        <f t="shared" si="3"/>
        <v>634.47830712903828</v>
      </c>
      <c r="L53" s="66">
        <f t="shared" si="4"/>
        <v>103.02029820524621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66.78</v>
      </c>
      <c r="H54" s="66">
        <v>512</v>
      </c>
      <c r="I54" s="66">
        <v>512</v>
      </c>
      <c r="J54" s="66">
        <v>73.739999999999995</v>
      </c>
      <c r="K54" s="66">
        <f t="shared" si="3"/>
        <v>110.42228212039532</v>
      </c>
      <c r="L54" s="66">
        <f t="shared" si="4"/>
        <v>14.40234375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42</v>
      </c>
      <c r="H55" s="66">
        <v>2001</v>
      </c>
      <c r="I55" s="66">
        <v>2001</v>
      </c>
      <c r="J55" s="66">
        <v>238.76</v>
      </c>
      <c r="K55" s="66">
        <f t="shared" ref="K55:K81" si="5">(J55*100)/G55</f>
        <v>568.47619047619048</v>
      </c>
      <c r="L55" s="66">
        <f t="shared" ref="L55:L81" si="6">(J55*100)/I55</f>
        <v>11.932033983008496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346.6</v>
      </c>
      <c r="H56" s="65">
        <f>H57</f>
        <v>2046</v>
      </c>
      <c r="I56" s="65">
        <f>I57</f>
        <v>2046</v>
      </c>
      <c r="J56" s="65">
        <f>J57</f>
        <v>174.35</v>
      </c>
      <c r="K56" s="65">
        <f t="shared" si="5"/>
        <v>50.30294287362954</v>
      </c>
      <c r="L56" s="65">
        <f t="shared" si="6"/>
        <v>8.521505376344086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346.6</v>
      </c>
      <c r="H57" s="66">
        <v>2046</v>
      </c>
      <c r="I57" s="66">
        <v>2046</v>
      </c>
      <c r="J57" s="66">
        <v>174.35</v>
      </c>
      <c r="K57" s="66">
        <f t="shared" si="5"/>
        <v>50.30294287362954</v>
      </c>
      <c r="L57" s="66">
        <f t="shared" si="6"/>
        <v>8.521505376344086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G59+G60+G61+G62+G63+G64</f>
        <v>2366.59</v>
      </c>
      <c r="H58" s="65">
        <f>H59+H60+H61+H62+H63+H64</f>
        <v>18379</v>
      </c>
      <c r="I58" s="65">
        <f>I59+I60+I61+I62+I63+I64</f>
        <v>18379</v>
      </c>
      <c r="J58" s="65">
        <f>J59+J60+J61+J62+J63+J64</f>
        <v>5539.6</v>
      </c>
      <c r="K58" s="65">
        <f t="shared" si="5"/>
        <v>234.07518835117193</v>
      </c>
      <c r="L58" s="65">
        <f t="shared" si="6"/>
        <v>30.140921704118831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3046</v>
      </c>
      <c r="I59" s="66">
        <v>3046</v>
      </c>
      <c r="J59" s="66">
        <v>832.06</v>
      </c>
      <c r="K59" s="66" t="e">
        <f t="shared" si="5"/>
        <v>#DIV/0!</v>
      </c>
      <c r="L59" s="66">
        <f t="shared" si="6"/>
        <v>27.316480630334866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301.97000000000003</v>
      </c>
      <c r="H60" s="66">
        <v>2035</v>
      </c>
      <c r="I60" s="66">
        <v>2035</v>
      </c>
      <c r="J60" s="66">
        <v>900</v>
      </c>
      <c r="K60" s="66">
        <f t="shared" si="5"/>
        <v>298.04285193893429</v>
      </c>
      <c r="L60" s="66">
        <f t="shared" si="6"/>
        <v>44.226044226044223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102</v>
      </c>
      <c r="I61" s="66">
        <v>102</v>
      </c>
      <c r="J61" s="66">
        <v>0</v>
      </c>
      <c r="K61" s="66" t="e">
        <f t="shared" si="5"/>
        <v>#DIV/0!</v>
      </c>
      <c r="L61" s="66">
        <f t="shared" si="6"/>
        <v>0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991.84</v>
      </c>
      <c r="H62" s="66">
        <v>5000</v>
      </c>
      <c r="I62" s="66">
        <v>5000</v>
      </c>
      <c r="J62" s="66">
        <v>1988.86</v>
      </c>
      <c r="K62" s="66">
        <f t="shared" si="5"/>
        <v>200.52226165510567</v>
      </c>
      <c r="L62" s="66">
        <f t="shared" si="6"/>
        <v>39.777200000000001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456.23</v>
      </c>
      <c r="H63" s="66">
        <v>4615</v>
      </c>
      <c r="I63" s="66">
        <v>4615</v>
      </c>
      <c r="J63" s="66">
        <v>1368.13</v>
      </c>
      <c r="K63" s="66">
        <f t="shared" si="5"/>
        <v>299.8772548933652</v>
      </c>
      <c r="L63" s="66">
        <f t="shared" si="6"/>
        <v>29.645287107258937</v>
      </c>
    </row>
    <row r="64" spans="2:12" x14ac:dyDescent="0.25">
      <c r="B64" s="66"/>
      <c r="C64" s="66"/>
      <c r="D64" s="66"/>
      <c r="E64" s="66" t="s">
        <v>145</v>
      </c>
      <c r="F64" s="66" t="s">
        <v>134</v>
      </c>
      <c r="G64" s="66">
        <v>616.54999999999995</v>
      </c>
      <c r="H64" s="66">
        <v>3581</v>
      </c>
      <c r="I64" s="66">
        <v>3581</v>
      </c>
      <c r="J64" s="66">
        <v>450.55</v>
      </c>
      <c r="K64" s="66">
        <f t="shared" si="5"/>
        <v>73.075987348957909</v>
      </c>
      <c r="L64" s="66">
        <f t="shared" si="6"/>
        <v>12.581681094666294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890.34</v>
      </c>
      <c r="H65" s="65">
        <f>H66+H68</f>
        <v>8417</v>
      </c>
      <c r="I65" s="65">
        <f>I66+I68</f>
        <v>8417</v>
      </c>
      <c r="J65" s="65">
        <f>J66+J68</f>
        <v>3309.45</v>
      </c>
      <c r="K65" s="65">
        <f t="shared" si="5"/>
        <v>371.70631444167395</v>
      </c>
      <c r="L65" s="65">
        <f t="shared" si="6"/>
        <v>39.31864084590709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583.20000000000005</v>
      </c>
      <c r="H66" s="65">
        <f>H67</f>
        <v>1600</v>
      </c>
      <c r="I66" s="65">
        <f>I67</f>
        <v>1600</v>
      </c>
      <c r="J66" s="65">
        <f>J67</f>
        <v>528.78</v>
      </c>
      <c r="K66" s="65">
        <f t="shared" si="5"/>
        <v>90.668724279835388</v>
      </c>
      <c r="L66" s="65">
        <f t="shared" si="6"/>
        <v>33.048749999999998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583.20000000000005</v>
      </c>
      <c r="H67" s="66">
        <v>1600</v>
      </c>
      <c r="I67" s="66">
        <v>1600</v>
      </c>
      <c r="J67" s="66">
        <v>528.78</v>
      </c>
      <c r="K67" s="66">
        <f t="shared" si="5"/>
        <v>90.668724279835388</v>
      </c>
      <c r="L67" s="66">
        <f t="shared" si="6"/>
        <v>33.048749999999998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G69+G70</f>
        <v>307.14</v>
      </c>
      <c r="H68" s="65">
        <f>H69+H70</f>
        <v>6817</v>
      </c>
      <c r="I68" s="65">
        <f>I69+I70</f>
        <v>6817</v>
      </c>
      <c r="J68" s="65">
        <f>J69+J70</f>
        <v>2780.67</v>
      </c>
      <c r="K68" s="65">
        <f t="shared" si="5"/>
        <v>905.34284039851536</v>
      </c>
      <c r="L68" s="65">
        <f t="shared" si="6"/>
        <v>40.790230306586473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307.14</v>
      </c>
      <c r="H69" s="66">
        <v>817</v>
      </c>
      <c r="I69" s="66">
        <v>817</v>
      </c>
      <c r="J69" s="66">
        <v>455.67</v>
      </c>
      <c r="K69" s="66">
        <f t="shared" si="5"/>
        <v>148.35905450283258</v>
      </c>
      <c r="L69" s="66">
        <f t="shared" si="6"/>
        <v>55.773561811505509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6000</v>
      </c>
      <c r="I70" s="66">
        <v>6000</v>
      </c>
      <c r="J70" s="66">
        <v>2325</v>
      </c>
      <c r="K70" s="66" t="e">
        <f t="shared" si="5"/>
        <v>#DIV/0!</v>
      </c>
      <c r="L70" s="66">
        <f t="shared" si="6"/>
        <v>38.75</v>
      </c>
    </row>
    <row r="71" spans="2:12" x14ac:dyDescent="0.25">
      <c r="B71" s="65" t="s">
        <v>158</v>
      </c>
      <c r="C71" s="65"/>
      <c r="D71" s="65"/>
      <c r="E71" s="65"/>
      <c r="F71" s="65" t="s">
        <v>159</v>
      </c>
      <c r="G71" s="65">
        <f>G72+G79</f>
        <v>7431.39</v>
      </c>
      <c r="H71" s="65">
        <f>H72+H79</f>
        <v>26226</v>
      </c>
      <c r="I71" s="65">
        <f>I72+I79</f>
        <v>26226</v>
      </c>
      <c r="J71" s="65">
        <f>J72+J79</f>
        <v>8170.97</v>
      </c>
      <c r="K71" s="65">
        <f t="shared" si="5"/>
        <v>109.95210855573453</v>
      </c>
      <c r="L71" s="65">
        <f t="shared" si="6"/>
        <v>31.155990238694425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G73+G77</f>
        <v>7431.39</v>
      </c>
      <c r="H72" s="65">
        <f>H73+H77</f>
        <v>26226</v>
      </c>
      <c r="I72" s="65">
        <f>I73+I77</f>
        <v>26226</v>
      </c>
      <c r="J72" s="65">
        <f>J73+J77</f>
        <v>8170.97</v>
      </c>
      <c r="K72" s="65">
        <f t="shared" si="5"/>
        <v>109.95210855573453</v>
      </c>
      <c r="L72" s="65">
        <f t="shared" si="6"/>
        <v>31.155990238694425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G74+G75+G76</f>
        <v>1043.42</v>
      </c>
      <c r="H73" s="65">
        <f>H74+H75+H76</f>
        <v>9726</v>
      </c>
      <c r="I73" s="65">
        <f>I74+I75+I76</f>
        <v>9726</v>
      </c>
      <c r="J73" s="65">
        <f>J74+J75+J76</f>
        <v>1200</v>
      </c>
      <c r="K73" s="65">
        <f t="shared" si="5"/>
        <v>115.00642119184987</v>
      </c>
      <c r="L73" s="65">
        <f t="shared" si="6"/>
        <v>12.338062924120914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0</v>
      </c>
      <c r="H74" s="66">
        <v>3122</v>
      </c>
      <c r="I74" s="66">
        <v>3122</v>
      </c>
      <c r="J74" s="66">
        <v>0</v>
      </c>
      <c r="K74" s="66" t="e">
        <f t="shared" si="5"/>
        <v>#DIV/0!</v>
      </c>
      <c r="L74" s="66">
        <f t="shared" si="6"/>
        <v>0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1043.42</v>
      </c>
      <c r="H75" s="66">
        <v>3302</v>
      </c>
      <c r="I75" s="66">
        <v>3302</v>
      </c>
      <c r="J75" s="66">
        <v>0</v>
      </c>
      <c r="K75" s="66">
        <f t="shared" si="5"/>
        <v>0</v>
      </c>
      <c r="L75" s="66">
        <f t="shared" si="6"/>
        <v>0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0</v>
      </c>
      <c r="H76" s="66">
        <v>3302</v>
      </c>
      <c r="I76" s="66">
        <v>3302</v>
      </c>
      <c r="J76" s="66">
        <v>1200</v>
      </c>
      <c r="K76" s="66" t="e">
        <f t="shared" si="5"/>
        <v>#DIV/0!</v>
      </c>
      <c r="L76" s="66">
        <f t="shared" si="6"/>
        <v>36.341611144760748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6387.97</v>
      </c>
      <c r="H77" s="65">
        <f>H78</f>
        <v>16500</v>
      </c>
      <c r="I77" s="65">
        <f>I78</f>
        <v>16500</v>
      </c>
      <c r="J77" s="65">
        <f>J78</f>
        <v>6970.97</v>
      </c>
      <c r="K77" s="65">
        <f t="shared" si="5"/>
        <v>109.12653002440524</v>
      </c>
      <c r="L77" s="65">
        <f t="shared" si="6"/>
        <v>42.248303030303028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6387.97</v>
      </c>
      <c r="H78" s="66">
        <v>16500</v>
      </c>
      <c r="I78" s="66">
        <v>16500</v>
      </c>
      <c r="J78" s="66">
        <v>6970.97</v>
      </c>
      <c r="K78" s="66">
        <f t="shared" si="5"/>
        <v>109.12653002440524</v>
      </c>
      <c r="L78" s="66">
        <f t="shared" si="6"/>
        <v>42.248303030303028</v>
      </c>
    </row>
    <row r="79" spans="2:12" x14ac:dyDescent="0.25">
      <c r="B79" s="65"/>
      <c r="C79" s="65" t="s">
        <v>174</v>
      </c>
      <c r="D79" s="65"/>
      <c r="E79" s="65"/>
      <c r="F79" s="65" t="s">
        <v>175</v>
      </c>
      <c r="G79" s="65">
        <f t="shared" ref="G79:J80" si="7">G80</f>
        <v>0</v>
      </c>
      <c r="H79" s="65">
        <f t="shared" si="7"/>
        <v>0</v>
      </c>
      <c r="I79" s="65">
        <f t="shared" si="7"/>
        <v>0</v>
      </c>
      <c r="J79" s="65">
        <f t="shared" si="7"/>
        <v>0</v>
      </c>
      <c r="K79" s="65" t="e">
        <f t="shared" si="5"/>
        <v>#DIV/0!</v>
      </c>
      <c r="L79" s="65" t="e">
        <f t="shared" si="6"/>
        <v>#DIV/0!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 t="shared" si="7"/>
        <v>0</v>
      </c>
      <c r="H80" s="65">
        <f t="shared" si="7"/>
        <v>0</v>
      </c>
      <c r="I80" s="65">
        <f t="shared" si="7"/>
        <v>0</v>
      </c>
      <c r="J80" s="65">
        <f t="shared" si="7"/>
        <v>0</v>
      </c>
      <c r="K80" s="65" t="e">
        <f t="shared" si="5"/>
        <v>#DIV/0!</v>
      </c>
      <c r="L80" s="65" t="e">
        <f t="shared" si="6"/>
        <v>#DIV/0!</v>
      </c>
    </row>
    <row r="81" spans="2:12" x14ac:dyDescent="0.25">
      <c r="B81" s="66"/>
      <c r="C81" s="66"/>
      <c r="D81" s="66"/>
      <c r="E81" s="66" t="s">
        <v>178</v>
      </c>
      <c r="F81" s="66" t="s">
        <v>177</v>
      </c>
      <c r="G81" s="66">
        <v>0</v>
      </c>
      <c r="H81" s="66">
        <v>0</v>
      </c>
      <c r="I81" s="66">
        <v>0</v>
      </c>
      <c r="J81" s="66">
        <v>0</v>
      </c>
      <c r="K81" s="66" t="e">
        <f t="shared" si="5"/>
        <v>#DIV/0!</v>
      </c>
      <c r="L81" s="66" t="e">
        <f t="shared" si="6"/>
        <v>#DIV/0!</v>
      </c>
    </row>
    <row r="82" spans="2:12" x14ac:dyDescent="0.25">
      <c r="B82" s="65"/>
      <c r="C82" s="66"/>
      <c r="D82" s="67"/>
      <c r="E82" s="68"/>
      <c r="F82" s="8"/>
      <c r="G82" s="65"/>
      <c r="H82" s="65"/>
      <c r="I82" s="65"/>
      <c r="J82" s="65"/>
      <c r="K82" s="70"/>
      <c r="L82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  <rowBreaks count="1" manualBreakCount="1">
    <brk id="45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C9" sqref="C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2067751.59</v>
      </c>
      <c r="D6" s="71">
        <f>D7+D9</f>
        <v>5016606</v>
      </c>
      <c r="E6" s="71">
        <f>E7+E9</f>
        <v>5016606</v>
      </c>
      <c r="F6" s="71">
        <f>F7+F9</f>
        <v>3397982.5599999996</v>
      </c>
      <c r="G6" s="72">
        <f t="shared" ref="G6:G15" si="0">(F6*100)/C6</f>
        <v>164.33224263655381</v>
      </c>
      <c r="H6" s="72">
        <f t="shared" ref="H6:H15" si="1">(F6*100)/E6</f>
        <v>67.734690745097367</v>
      </c>
    </row>
    <row r="7" spans="1:8" x14ac:dyDescent="0.25">
      <c r="A7"/>
      <c r="B7" s="8" t="s">
        <v>179</v>
      </c>
      <c r="C7" s="71">
        <f>C8</f>
        <v>2067090.3</v>
      </c>
      <c r="D7" s="71">
        <f>D8</f>
        <v>5015306</v>
      </c>
      <c r="E7" s="71">
        <f>E8</f>
        <v>5015306</v>
      </c>
      <c r="F7" s="71">
        <f>F8</f>
        <v>3396814.3</v>
      </c>
      <c r="G7" s="72">
        <f t="shared" si="0"/>
        <v>164.32829760751139</v>
      </c>
      <c r="H7" s="72">
        <f t="shared" si="1"/>
        <v>67.728954125630622</v>
      </c>
    </row>
    <row r="8" spans="1:8" x14ac:dyDescent="0.25">
      <c r="A8"/>
      <c r="B8" s="16" t="s">
        <v>180</v>
      </c>
      <c r="C8" s="73">
        <v>2067090.3</v>
      </c>
      <c r="D8" s="73">
        <v>5015306</v>
      </c>
      <c r="E8" s="73">
        <v>5015306</v>
      </c>
      <c r="F8" s="74">
        <v>3396814.3</v>
      </c>
      <c r="G8" s="70">
        <f t="shared" si="0"/>
        <v>164.32829760751139</v>
      </c>
      <c r="H8" s="70">
        <f t="shared" si="1"/>
        <v>67.728954125630622</v>
      </c>
    </row>
    <row r="9" spans="1:8" x14ac:dyDescent="0.25">
      <c r="A9"/>
      <c r="B9" s="8" t="s">
        <v>181</v>
      </c>
      <c r="C9" s="71">
        <f>C10</f>
        <v>661.29</v>
      </c>
      <c r="D9" s="71">
        <f>D10</f>
        <v>1300</v>
      </c>
      <c r="E9" s="71">
        <f>E10</f>
        <v>1300</v>
      </c>
      <c r="F9" s="71">
        <f>F10</f>
        <v>1168.26</v>
      </c>
      <c r="G9" s="72">
        <f t="shared" si="0"/>
        <v>176.66379349453342</v>
      </c>
      <c r="H9" s="72">
        <f t="shared" si="1"/>
        <v>89.86615384615385</v>
      </c>
    </row>
    <row r="10" spans="1:8" x14ac:dyDescent="0.25">
      <c r="A10"/>
      <c r="B10" s="16" t="s">
        <v>182</v>
      </c>
      <c r="C10" s="73">
        <v>661.29</v>
      </c>
      <c r="D10" s="73">
        <v>1300</v>
      </c>
      <c r="E10" s="73">
        <v>1300</v>
      </c>
      <c r="F10" s="74">
        <v>1168.26</v>
      </c>
      <c r="G10" s="70">
        <f t="shared" si="0"/>
        <v>176.66379349453342</v>
      </c>
      <c r="H10" s="70">
        <f t="shared" si="1"/>
        <v>89.86615384615385</v>
      </c>
    </row>
    <row r="11" spans="1:8" x14ac:dyDescent="0.25">
      <c r="B11" s="8" t="s">
        <v>32</v>
      </c>
      <c r="C11" s="75">
        <f>C12+C14</f>
        <v>2067090.3</v>
      </c>
      <c r="D11" s="75">
        <f>D12+D14</f>
        <v>5016606</v>
      </c>
      <c r="E11" s="75">
        <f>E12+E14</f>
        <v>5016606</v>
      </c>
      <c r="F11" s="75">
        <f>F12+F14</f>
        <v>3396814.3</v>
      </c>
      <c r="G11" s="72">
        <f t="shared" si="0"/>
        <v>164.32829760751139</v>
      </c>
      <c r="H11" s="72">
        <f t="shared" si="1"/>
        <v>67.711402888725956</v>
      </c>
    </row>
    <row r="12" spans="1:8" x14ac:dyDescent="0.25">
      <c r="A12"/>
      <c r="B12" s="8" t="s">
        <v>179</v>
      </c>
      <c r="C12" s="75">
        <f>C13</f>
        <v>2067090.3</v>
      </c>
      <c r="D12" s="75">
        <f>D13</f>
        <v>5015306</v>
      </c>
      <c r="E12" s="75">
        <f>E13</f>
        <v>5015306</v>
      </c>
      <c r="F12" s="75">
        <f>F13</f>
        <v>3396814.3</v>
      </c>
      <c r="G12" s="72">
        <f t="shared" si="0"/>
        <v>164.32829760751139</v>
      </c>
      <c r="H12" s="72">
        <f t="shared" si="1"/>
        <v>67.728954125630622</v>
      </c>
    </row>
    <row r="13" spans="1:8" x14ac:dyDescent="0.25">
      <c r="A13"/>
      <c r="B13" s="16" t="s">
        <v>180</v>
      </c>
      <c r="C13" s="73">
        <v>2067090.3</v>
      </c>
      <c r="D13" s="73">
        <v>5015306</v>
      </c>
      <c r="E13" s="76">
        <v>5015306</v>
      </c>
      <c r="F13" s="74">
        <v>3396814.3</v>
      </c>
      <c r="G13" s="70">
        <f t="shared" si="0"/>
        <v>164.32829760751139</v>
      </c>
      <c r="H13" s="70">
        <f t="shared" si="1"/>
        <v>67.728954125630622</v>
      </c>
    </row>
    <row r="14" spans="1:8" x14ac:dyDescent="0.25">
      <c r="A14"/>
      <c r="B14" s="8" t="s">
        <v>181</v>
      </c>
      <c r="C14" s="75">
        <f>C15</f>
        <v>0</v>
      </c>
      <c r="D14" s="75">
        <f>D15</f>
        <v>1300</v>
      </c>
      <c r="E14" s="75">
        <f>E15</f>
        <v>1300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182</v>
      </c>
      <c r="C15" s="73">
        <v>0</v>
      </c>
      <c r="D15" s="73">
        <v>1300</v>
      </c>
      <c r="E15" s="76">
        <v>1300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2067090.3</v>
      </c>
      <c r="D6" s="75">
        <f t="shared" si="0"/>
        <v>5016606</v>
      </c>
      <c r="E6" s="75">
        <f t="shared" si="0"/>
        <v>5016606</v>
      </c>
      <c r="F6" s="75">
        <f t="shared" si="0"/>
        <v>3396814.3</v>
      </c>
      <c r="G6" s="70">
        <f>(F6*100)/C6</f>
        <v>164.32829760751139</v>
      </c>
      <c r="H6" s="70">
        <f>(F6*100)/E6</f>
        <v>67.711402888725956</v>
      </c>
    </row>
    <row r="7" spans="2:8" x14ac:dyDescent="0.25">
      <c r="B7" s="8" t="s">
        <v>183</v>
      </c>
      <c r="C7" s="75">
        <f t="shared" si="0"/>
        <v>2067090.3</v>
      </c>
      <c r="D7" s="75">
        <f t="shared" si="0"/>
        <v>5016606</v>
      </c>
      <c r="E7" s="75">
        <f t="shared" si="0"/>
        <v>5016606</v>
      </c>
      <c r="F7" s="75">
        <f t="shared" si="0"/>
        <v>3396814.3</v>
      </c>
      <c r="G7" s="70">
        <f>(F7*100)/C7</f>
        <v>164.32829760751139</v>
      </c>
      <c r="H7" s="70">
        <f>(F7*100)/E7</f>
        <v>67.711402888725956</v>
      </c>
    </row>
    <row r="8" spans="2:8" x14ac:dyDescent="0.25">
      <c r="B8" s="11" t="s">
        <v>184</v>
      </c>
      <c r="C8" s="73">
        <v>2067090.3</v>
      </c>
      <c r="D8" s="73">
        <v>5016606</v>
      </c>
      <c r="E8" s="73">
        <v>5016606</v>
      </c>
      <c r="F8" s="74">
        <v>3396814.3</v>
      </c>
      <c r="G8" s="70">
        <f>(F8*100)/C8</f>
        <v>164.32829760751139</v>
      </c>
      <c r="H8" s="70">
        <f>(F8*100)/E8</f>
        <v>67.711402888725956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1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185</v>
      </c>
      <c r="C1" s="39"/>
    </row>
    <row r="2" spans="1:6" ht="15" customHeight="1" x14ac:dyDescent="0.2">
      <c r="A2" s="41" t="s">
        <v>34</v>
      </c>
      <c r="B2" s="42" t="s">
        <v>186</v>
      </c>
      <c r="C2" s="39"/>
    </row>
    <row r="3" spans="1:6" s="39" customFormat="1" ht="43.5" customHeight="1" x14ac:dyDescent="0.2">
      <c r="A3" s="43" t="s">
        <v>35</v>
      </c>
      <c r="B3" s="37" t="s">
        <v>187</v>
      </c>
    </row>
    <row r="4" spans="1:6" s="39" customFormat="1" x14ac:dyDescent="0.2">
      <c r="A4" s="43" t="s">
        <v>36</v>
      </c>
      <c r="B4" s="44" t="s">
        <v>188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189</v>
      </c>
      <c r="B7" s="46"/>
      <c r="C7" s="77">
        <f>C11+C58</f>
        <v>5015306</v>
      </c>
      <c r="D7" s="77">
        <f>D11+D58</f>
        <v>5015306</v>
      </c>
      <c r="E7" s="77">
        <f>E11+E58</f>
        <v>3396814.3000000003</v>
      </c>
      <c r="F7" s="77">
        <f>(E7*100)/D7</f>
        <v>67.728954125630622</v>
      </c>
    </row>
    <row r="8" spans="1:6" x14ac:dyDescent="0.2">
      <c r="A8" s="47" t="s">
        <v>68</v>
      </c>
      <c r="B8" s="46"/>
      <c r="C8" s="77">
        <f>C75</f>
        <v>1300</v>
      </c>
      <c r="D8" s="77">
        <f>D75</f>
        <v>1300</v>
      </c>
      <c r="E8" s="77">
        <f>E75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190</v>
      </c>
      <c r="B10" s="47" t="s">
        <v>191</v>
      </c>
      <c r="C10" s="47" t="s">
        <v>43</v>
      </c>
      <c r="D10" s="47" t="s">
        <v>192</v>
      </c>
      <c r="E10" s="47" t="s">
        <v>193</v>
      </c>
      <c r="F10" s="47" t="s">
        <v>194</v>
      </c>
    </row>
    <row r="11" spans="1:6" x14ac:dyDescent="0.2">
      <c r="A11" s="49" t="s">
        <v>66</v>
      </c>
      <c r="B11" s="50" t="s">
        <v>67</v>
      </c>
      <c r="C11" s="80">
        <f>C12+C21+C52</f>
        <v>4989080</v>
      </c>
      <c r="D11" s="80">
        <f>D12+D21+D52</f>
        <v>4989080</v>
      </c>
      <c r="E11" s="80">
        <f>E12+E21+E52</f>
        <v>3388643.33</v>
      </c>
      <c r="F11" s="81">
        <f>(E12*100)/D12</f>
        <v>59.549325872245923</v>
      </c>
    </row>
    <row r="12" spans="1:6" x14ac:dyDescent="0.2">
      <c r="A12" s="51" t="s">
        <v>68</v>
      </c>
      <c r="B12" s="52" t="s">
        <v>69</v>
      </c>
      <c r="C12" s="82">
        <f>C13+C16+C18</f>
        <v>3422200</v>
      </c>
      <c r="D12" s="82">
        <f>D13+D16+D18</f>
        <v>3422200</v>
      </c>
      <c r="E12" s="82">
        <f>E13+E16+E18</f>
        <v>2037897.03</v>
      </c>
      <c r="F12" s="81">
        <f>(E13*100)/D13</f>
        <v>59.344213245492369</v>
      </c>
    </row>
    <row r="13" spans="1:6" x14ac:dyDescent="0.2">
      <c r="A13" s="53" t="s">
        <v>70</v>
      </c>
      <c r="B13" s="54" t="s">
        <v>71</v>
      </c>
      <c r="C13" s="83">
        <f>C14+C15</f>
        <v>2884000</v>
      </c>
      <c r="D13" s="83">
        <f>D14+D15</f>
        <v>2884000</v>
      </c>
      <c r="E13" s="83">
        <f>E14+E15</f>
        <v>1711487.11</v>
      </c>
      <c r="F13" s="83">
        <f>(E14*100)/D14</f>
        <v>59.234873526824977</v>
      </c>
    </row>
    <row r="14" spans="1:6" x14ac:dyDescent="0.2">
      <c r="A14" s="55" t="s">
        <v>72</v>
      </c>
      <c r="B14" s="56" t="s">
        <v>73</v>
      </c>
      <c r="C14" s="84">
        <v>2842500</v>
      </c>
      <c r="D14" s="84">
        <v>2842500</v>
      </c>
      <c r="E14" s="84">
        <v>1683751.28</v>
      </c>
      <c r="F14" s="84"/>
    </row>
    <row r="15" spans="1:6" x14ac:dyDescent="0.2">
      <c r="A15" s="55" t="s">
        <v>74</v>
      </c>
      <c r="B15" s="56" t="s">
        <v>75</v>
      </c>
      <c r="C15" s="84">
        <v>41500</v>
      </c>
      <c r="D15" s="84">
        <v>41500</v>
      </c>
      <c r="E15" s="84">
        <v>27735.83</v>
      </c>
      <c r="F15" s="84"/>
    </row>
    <row r="16" spans="1:6" x14ac:dyDescent="0.2">
      <c r="A16" s="53" t="s">
        <v>76</v>
      </c>
      <c r="B16" s="54" t="s">
        <v>77</v>
      </c>
      <c r="C16" s="83">
        <f>C17</f>
        <v>59300</v>
      </c>
      <c r="D16" s="83">
        <f>D17</f>
        <v>59300</v>
      </c>
      <c r="E16" s="83">
        <f>E17</f>
        <v>43843.91</v>
      </c>
      <c r="F16" s="83">
        <f>(E17*100)/D17</f>
        <v>73.93576728499157</v>
      </c>
    </row>
    <row r="17" spans="1:6" x14ac:dyDescent="0.2">
      <c r="A17" s="55" t="s">
        <v>78</v>
      </c>
      <c r="B17" s="56" t="s">
        <v>77</v>
      </c>
      <c r="C17" s="84">
        <v>59300</v>
      </c>
      <c r="D17" s="84">
        <v>59300</v>
      </c>
      <c r="E17" s="84">
        <v>43843.91</v>
      </c>
      <c r="F17" s="84"/>
    </row>
    <row r="18" spans="1:6" x14ac:dyDescent="0.2">
      <c r="A18" s="53" t="s">
        <v>79</v>
      </c>
      <c r="B18" s="54" t="s">
        <v>80</v>
      </c>
      <c r="C18" s="83">
        <f>C19+C20</f>
        <v>478900</v>
      </c>
      <c r="D18" s="83">
        <f>D19+D20</f>
        <v>478900</v>
      </c>
      <c r="E18" s="83">
        <f>E19+E20</f>
        <v>282566.01</v>
      </c>
      <c r="F18" s="83">
        <f>(E19*100)/D19</f>
        <v>37.454437869822485</v>
      </c>
    </row>
    <row r="19" spans="1:6" x14ac:dyDescent="0.2">
      <c r="A19" s="55" t="s">
        <v>81</v>
      </c>
      <c r="B19" s="56" t="s">
        <v>82</v>
      </c>
      <c r="C19" s="84">
        <v>16900</v>
      </c>
      <c r="D19" s="84">
        <v>16900</v>
      </c>
      <c r="E19" s="84">
        <v>6329.8</v>
      </c>
      <c r="F19" s="84"/>
    </row>
    <row r="20" spans="1:6" x14ac:dyDescent="0.2">
      <c r="A20" s="55" t="s">
        <v>83</v>
      </c>
      <c r="B20" s="56" t="s">
        <v>84</v>
      </c>
      <c r="C20" s="84">
        <v>462000</v>
      </c>
      <c r="D20" s="84">
        <v>462000</v>
      </c>
      <c r="E20" s="84">
        <v>276236.21000000002</v>
      </c>
      <c r="F20" s="84"/>
    </row>
    <row r="21" spans="1:6" x14ac:dyDescent="0.2">
      <c r="A21" s="51" t="s">
        <v>85</v>
      </c>
      <c r="B21" s="52" t="s">
        <v>86</v>
      </c>
      <c r="C21" s="82">
        <f>C22+C27+C33+C43+C45</f>
        <v>1558463</v>
      </c>
      <c r="D21" s="82">
        <f>D22+D27+D33+D43+D45</f>
        <v>1558463</v>
      </c>
      <c r="E21" s="82">
        <f>E22+E27+E33+E43+E45</f>
        <v>1347436.85</v>
      </c>
      <c r="F21" s="81">
        <f>(E22*100)/D22</f>
        <v>49.715325152284016</v>
      </c>
    </row>
    <row r="22" spans="1:6" x14ac:dyDescent="0.2">
      <c r="A22" s="53" t="s">
        <v>87</v>
      </c>
      <c r="B22" s="54" t="s">
        <v>88</v>
      </c>
      <c r="C22" s="83">
        <f>C23+C24+C25+C26</f>
        <v>101291</v>
      </c>
      <c r="D22" s="83">
        <f>D23+D24+D25+D26</f>
        <v>101291</v>
      </c>
      <c r="E22" s="83">
        <f>E23+E24+E25+E26</f>
        <v>50357.15</v>
      </c>
      <c r="F22" s="83">
        <f>(E23*100)/D23</f>
        <v>35.347311827956986</v>
      </c>
    </row>
    <row r="23" spans="1:6" x14ac:dyDescent="0.2">
      <c r="A23" s="55" t="s">
        <v>89</v>
      </c>
      <c r="B23" s="56" t="s">
        <v>90</v>
      </c>
      <c r="C23" s="84">
        <v>9300</v>
      </c>
      <c r="D23" s="84">
        <v>9300</v>
      </c>
      <c r="E23" s="84">
        <v>3287.3</v>
      </c>
      <c r="F23" s="84"/>
    </row>
    <row r="24" spans="1:6" ht="25.5" x14ac:dyDescent="0.2">
      <c r="A24" s="55" t="s">
        <v>91</v>
      </c>
      <c r="B24" s="56" t="s">
        <v>92</v>
      </c>
      <c r="C24" s="84">
        <v>89433</v>
      </c>
      <c r="D24" s="84">
        <v>89433</v>
      </c>
      <c r="E24" s="84">
        <v>45878</v>
      </c>
      <c r="F24" s="84"/>
    </row>
    <row r="25" spans="1:6" x14ac:dyDescent="0.2">
      <c r="A25" s="55" t="s">
        <v>93</v>
      </c>
      <c r="B25" s="56" t="s">
        <v>94</v>
      </c>
      <c r="C25" s="84">
        <v>2046</v>
      </c>
      <c r="D25" s="84">
        <v>2046</v>
      </c>
      <c r="E25" s="84">
        <v>1094.33</v>
      </c>
      <c r="F25" s="84"/>
    </row>
    <row r="26" spans="1:6" x14ac:dyDescent="0.2">
      <c r="A26" s="55" t="s">
        <v>95</v>
      </c>
      <c r="B26" s="56" t="s">
        <v>96</v>
      </c>
      <c r="C26" s="84">
        <v>512</v>
      </c>
      <c r="D26" s="84">
        <v>512</v>
      </c>
      <c r="E26" s="84">
        <v>97.52</v>
      </c>
      <c r="F26" s="84"/>
    </row>
    <row r="27" spans="1:6" x14ac:dyDescent="0.2">
      <c r="A27" s="53" t="s">
        <v>97</v>
      </c>
      <c r="B27" s="54" t="s">
        <v>98</v>
      </c>
      <c r="C27" s="83">
        <f>C28+C29+C30+C31+C32</f>
        <v>68937</v>
      </c>
      <c r="D27" s="83">
        <f>D28+D29+D30+D31+D32</f>
        <v>68937</v>
      </c>
      <c r="E27" s="83">
        <f>E28+E29+E30+E31+E32</f>
        <v>34123.039999999994</v>
      </c>
      <c r="F27" s="83">
        <f>(E28*100)/D28</f>
        <v>46.820006025911418</v>
      </c>
    </row>
    <row r="28" spans="1:6" x14ac:dyDescent="0.2">
      <c r="A28" s="55" t="s">
        <v>99</v>
      </c>
      <c r="B28" s="56" t="s">
        <v>100</v>
      </c>
      <c r="C28" s="84">
        <v>33190</v>
      </c>
      <c r="D28" s="84">
        <v>33190</v>
      </c>
      <c r="E28" s="84">
        <v>15539.56</v>
      </c>
      <c r="F28" s="84"/>
    </row>
    <row r="29" spans="1:6" x14ac:dyDescent="0.2">
      <c r="A29" s="55" t="s">
        <v>101</v>
      </c>
      <c r="B29" s="56" t="s">
        <v>102</v>
      </c>
      <c r="C29" s="84">
        <v>25575</v>
      </c>
      <c r="D29" s="84">
        <v>25575</v>
      </c>
      <c r="E29" s="84">
        <v>15982.07</v>
      </c>
      <c r="F29" s="84"/>
    </row>
    <row r="30" spans="1:6" x14ac:dyDescent="0.2">
      <c r="A30" s="55" t="s">
        <v>103</v>
      </c>
      <c r="B30" s="56" t="s">
        <v>104</v>
      </c>
      <c r="C30" s="84">
        <v>4592</v>
      </c>
      <c r="D30" s="84">
        <v>4592</v>
      </c>
      <c r="E30" s="84">
        <v>1705.39</v>
      </c>
      <c r="F30" s="84"/>
    </row>
    <row r="31" spans="1:6" x14ac:dyDescent="0.2">
      <c r="A31" s="55" t="s">
        <v>105</v>
      </c>
      <c r="B31" s="56" t="s">
        <v>106</v>
      </c>
      <c r="C31" s="84">
        <v>4569</v>
      </c>
      <c r="D31" s="84">
        <v>4569</v>
      </c>
      <c r="E31" s="84">
        <v>796.02</v>
      </c>
      <c r="F31" s="84"/>
    </row>
    <row r="32" spans="1:6" x14ac:dyDescent="0.2">
      <c r="A32" s="55" t="s">
        <v>107</v>
      </c>
      <c r="B32" s="56" t="s">
        <v>108</v>
      </c>
      <c r="C32" s="84">
        <v>1011</v>
      </c>
      <c r="D32" s="84">
        <v>1011</v>
      </c>
      <c r="E32" s="84">
        <v>100</v>
      </c>
      <c r="F32" s="84"/>
    </row>
    <row r="33" spans="1:6" x14ac:dyDescent="0.2">
      <c r="A33" s="53" t="s">
        <v>109</v>
      </c>
      <c r="B33" s="54" t="s">
        <v>110</v>
      </c>
      <c r="C33" s="83">
        <f>C34+C35+C36+C37+C38+C39+C40+C41+C42</f>
        <v>1367810</v>
      </c>
      <c r="D33" s="83">
        <f>D34+D35+D36+D37+D38+D39+D40+D41+D42</f>
        <v>1367810</v>
      </c>
      <c r="E33" s="83">
        <f>E34+E35+E36+E37+E38+E39+E40+E41+E42</f>
        <v>1257242.71</v>
      </c>
      <c r="F33" s="83">
        <f>(E34*100)/D34</f>
        <v>50.460531250000003</v>
      </c>
    </row>
    <row r="34" spans="1:6" x14ac:dyDescent="0.2">
      <c r="A34" s="55" t="s">
        <v>111</v>
      </c>
      <c r="B34" s="56" t="s">
        <v>112</v>
      </c>
      <c r="C34" s="84">
        <v>32000</v>
      </c>
      <c r="D34" s="84">
        <v>32000</v>
      </c>
      <c r="E34" s="84">
        <v>16147.37</v>
      </c>
      <c r="F34" s="84"/>
    </row>
    <row r="35" spans="1:6" x14ac:dyDescent="0.2">
      <c r="A35" s="55" t="s">
        <v>113</v>
      </c>
      <c r="B35" s="56" t="s">
        <v>114</v>
      </c>
      <c r="C35" s="84">
        <v>10173</v>
      </c>
      <c r="D35" s="84">
        <v>10173</v>
      </c>
      <c r="E35" s="84">
        <v>4791.59</v>
      </c>
      <c r="F35" s="84"/>
    </row>
    <row r="36" spans="1:6" x14ac:dyDescent="0.2">
      <c r="A36" s="55" t="s">
        <v>115</v>
      </c>
      <c r="B36" s="56" t="s">
        <v>116</v>
      </c>
      <c r="C36" s="84">
        <v>8673</v>
      </c>
      <c r="D36" s="84">
        <v>8673</v>
      </c>
      <c r="E36" s="84">
        <v>0</v>
      </c>
      <c r="F36" s="84"/>
    </row>
    <row r="37" spans="1:6" x14ac:dyDescent="0.2">
      <c r="A37" s="55" t="s">
        <v>117</v>
      </c>
      <c r="B37" s="56" t="s">
        <v>118</v>
      </c>
      <c r="C37" s="84">
        <v>210445</v>
      </c>
      <c r="D37" s="84">
        <v>210445</v>
      </c>
      <c r="E37" s="84">
        <v>103143.36</v>
      </c>
      <c r="F37" s="84"/>
    </row>
    <row r="38" spans="1:6" x14ac:dyDescent="0.2">
      <c r="A38" s="55" t="s">
        <v>119</v>
      </c>
      <c r="B38" s="56" t="s">
        <v>120</v>
      </c>
      <c r="C38" s="84">
        <v>10391</v>
      </c>
      <c r="D38" s="84">
        <v>10391</v>
      </c>
      <c r="E38" s="84">
        <v>4284.08</v>
      </c>
      <c r="F38" s="84"/>
    </row>
    <row r="39" spans="1:6" x14ac:dyDescent="0.2">
      <c r="A39" s="55" t="s">
        <v>121</v>
      </c>
      <c r="B39" s="56" t="s">
        <v>122</v>
      </c>
      <c r="C39" s="84">
        <v>7115</v>
      </c>
      <c r="D39" s="84">
        <v>7115</v>
      </c>
      <c r="E39" s="84">
        <v>9248.27</v>
      </c>
      <c r="F39" s="84"/>
    </row>
    <row r="40" spans="1:6" x14ac:dyDescent="0.2">
      <c r="A40" s="55" t="s">
        <v>123</v>
      </c>
      <c r="B40" s="56" t="s">
        <v>124</v>
      </c>
      <c r="C40" s="84">
        <v>1086500</v>
      </c>
      <c r="D40" s="84">
        <v>1086500</v>
      </c>
      <c r="E40" s="84">
        <v>1119315.54</v>
      </c>
      <c r="F40" s="84"/>
    </row>
    <row r="41" spans="1:6" x14ac:dyDescent="0.2">
      <c r="A41" s="55" t="s">
        <v>125</v>
      </c>
      <c r="B41" s="56" t="s">
        <v>126</v>
      </c>
      <c r="C41" s="84">
        <v>512</v>
      </c>
      <c r="D41" s="84">
        <v>512</v>
      </c>
      <c r="E41" s="84">
        <v>73.739999999999995</v>
      </c>
      <c r="F41" s="84"/>
    </row>
    <row r="42" spans="1:6" x14ac:dyDescent="0.2">
      <c r="A42" s="55" t="s">
        <v>127</v>
      </c>
      <c r="B42" s="56" t="s">
        <v>128</v>
      </c>
      <c r="C42" s="84">
        <v>2001</v>
      </c>
      <c r="D42" s="84">
        <v>2001</v>
      </c>
      <c r="E42" s="84">
        <v>238.76</v>
      </c>
      <c r="F42" s="84"/>
    </row>
    <row r="43" spans="1:6" x14ac:dyDescent="0.2">
      <c r="A43" s="53" t="s">
        <v>129</v>
      </c>
      <c r="B43" s="54" t="s">
        <v>130</v>
      </c>
      <c r="C43" s="83">
        <f>C44</f>
        <v>2046</v>
      </c>
      <c r="D43" s="83">
        <f>D44</f>
        <v>2046</v>
      </c>
      <c r="E43" s="83">
        <f>E44</f>
        <v>174.35</v>
      </c>
      <c r="F43" s="83">
        <f>(E44*100)/D44</f>
        <v>8.521505376344086</v>
      </c>
    </row>
    <row r="44" spans="1:6" ht="25.5" x14ac:dyDescent="0.2">
      <c r="A44" s="55" t="s">
        <v>131</v>
      </c>
      <c r="B44" s="56" t="s">
        <v>132</v>
      </c>
      <c r="C44" s="84">
        <v>2046</v>
      </c>
      <c r="D44" s="84">
        <v>2046</v>
      </c>
      <c r="E44" s="84">
        <v>174.35</v>
      </c>
      <c r="F44" s="84"/>
    </row>
    <row r="45" spans="1:6" x14ac:dyDescent="0.2">
      <c r="A45" s="53" t="s">
        <v>133</v>
      </c>
      <c r="B45" s="54" t="s">
        <v>134</v>
      </c>
      <c r="C45" s="83">
        <f>C46+C47+C48+C49+C50+C51</f>
        <v>18379</v>
      </c>
      <c r="D45" s="83">
        <f>D46+D47+D48+D49+D50+D51</f>
        <v>18379</v>
      </c>
      <c r="E45" s="83">
        <f>E46+E47+E48+E49+E50+E51</f>
        <v>5539.6</v>
      </c>
      <c r="F45" s="83">
        <f>(E46*100)/D46</f>
        <v>27.316480630334866</v>
      </c>
    </row>
    <row r="46" spans="1:6" x14ac:dyDescent="0.2">
      <c r="A46" s="55" t="s">
        <v>135</v>
      </c>
      <c r="B46" s="56" t="s">
        <v>136</v>
      </c>
      <c r="C46" s="84">
        <v>3046</v>
      </c>
      <c r="D46" s="84">
        <v>3046</v>
      </c>
      <c r="E46" s="84">
        <v>832.06</v>
      </c>
      <c r="F46" s="84"/>
    </row>
    <row r="47" spans="1:6" x14ac:dyDescent="0.2">
      <c r="A47" s="55" t="s">
        <v>137</v>
      </c>
      <c r="B47" s="56" t="s">
        <v>138</v>
      </c>
      <c r="C47" s="84">
        <v>2035</v>
      </c>
      <c r="D47" s="84">
        <v>2035</v>
      </c>
      <c r="E47" s="84">
        <v>900</v>
      </c>
      <c r="F47" s="84"/>
    </row>
    <row r="48" spans="1:6" x14ac:dyDescent="0.2">
      <c r="A48" s="55" t="s">
        <v>139</v>
      </c>
      <c r="B48" s="56" t="s">
        <v>140</v>
      </c>
      <c r="C48" s="84">
        <v>102</v>
      </c>
      <c r="D48" s="84">
        <v>102</v>
      </c>
      <c r="E48" s="84">
        <v>0</v>
      </c>
      <c r="F48" s="84"/>
    </row>
    <row r="49" spans="1:6" x14ac:dyDescent="0.2">
      <c r="A49" s="55" t="s">
        <v>141</v>
      </c>
      <c r="B49" s="56" t="s">
        <v>142</v>
      </c>
      <c r="C49" s="84">
        <v>5000</v>
      </c>
      <c r="D49" s="84">
        <v>5000</v>
      </c>
      <c r="E49" s="84">
        <v>1988.86</v>
      </c>
      <c r="F49" s="84"/>
    </row>
    <row r="50" spans="1:6" x14ac:dyDescent="0.2">
      <c r="A50" s="55" t="s">
        <v>143</v>
      </c>
      <c r="B50" s="56" t="s">
        <v>144</v>
      </c>
      <c r="C50" s="84">
        <v>4615</v>
      </c>
      <c r="D50" s="84">
        <v>4615</v>
      </c>
      <c r="E50" s="84">
        <v>1368.13</v>
      </c>
      <c r="F50" s="84"/>
    </row>
    <row r="51" spans="1:6" x14ac:dyDescent="0.2">
      <c r="A51" s="55" t="s">
        <v>145</v>
      </c>
      <c r="B51" s="56" t="s">
        <v>134</v>
      </c>
      <c r="C51" s="84">
        <v>3581</v>
      </c>
      <c r="D51" s="84">
        <v>3581</v>
      </c>
      <c r="E51" s="84">
        <v>450.55</v>
      </c>
      <c r="F51" s="84"/>
    </row>
    <row r="52" spans="1:6" x14ac:dyDescent="0.2">
      <c r="A52" s="51" t="s">
        <v>146</v>
      </c>
      <c r="B52" s="52" t="s">
        <v>147</v>
      </c>
      <c r="C52" s="82">
        <f>C53+C55</f>
        <v>8417</v>
      </c>
      <c r="D52" s="82">
        <f>D53+D55</f>
        <v>8417</v>
      </c>
      <c r="E52" s="82">
        <f>E53+E55</f>
        <v>3309.45</v>
      </c>
      <c r="F52" s="81">
        <f>(E53*100)/D53</f>
        <v>33.048749999999998</v>
      </c>
    </row>
    <row r="53" spans="1:6" x14ac:dyDescent="0.2">
      <c r="A53" s="53" t="s">
        <v>148</v>
      </c>
      <c r="B53" s="54" t="s">
        <v>149</v>
      </c>
      <c r="C53" s="83">
        <f>C54</f>
        <v>1600</v>
      </c>
      <c r="D53" s="83">
        <f>D54</f>
        <v>1600</v>
      </c>
      <c r="E53" s="83">
        <f>E54</f>
        <v>528.78</v>
      </c>
      <c r="F53" s="83">
        <f>(E54*100)/D54</f>
        <v>33.048749999999998</v>
      </c>
    </row>
    <row r="54" spans="1:6" ht="25.5" x14ac:dyDescent="0.2">
      <c r="A54" s="55" t="s">
        <v>150</v>
      </c>
      <c r="B54" s="56" t="s">
        <v>151</v>
      </c>
      <c r="C54" s="84">
        <v>1600</v>
      </c>
      <c r="D54" s="84">
        <v>1600</v>
      </c>
      <c r="E54" s="84">
        <v>528.78</v>
      </c>
      <c r="F54" s="84"/>
    </row>
    <row r="55" spans="1:6" x14ac:dyDescent="0.2">
      <c r="A55" s="53" t="s">
        <v>152</v>
      </c>
      <c r="B55" s="54" t="s">
        <v>153</v>
      </c>
      <c r="C55" s="83">
        <f>C56+C57</f>
        <v>6817</v>
      </c>
      <c r="D55" s="83">
        <f>D56+D57</f>
        <v>6817</v>
      </c>
      <c r="E55" s="83">
        <f>E56+E57</f>
        <v>2780.67</v>
      </c>
      <c r="F55" s="83">
        <f>(E56*100)/D56</f>
        <v>55.773561811505509</v>
      </c>
    </row>
    <row r="56" spans="1:6" x14ac:dyDescent="0.2">
      <c r="A56" s="55" t="s">
        <v>154</v>
      </c>
      <c r="B56" s="56" t="s">
        <v>155</v>
      </c>
      <c r="C56" s="84">
        <v>817</v>
      </c>
      <c r="D56" s="84">
        <v>817</v>
      </c>
      <c r="E56" s="84">
        <v>455.67</v>
      </c>
      <c r="F56" s="84"/>
    </row>
    <row r="57" spans="1:6" x14ac:dyDescent="0.2">
      <c r="A57" s="55" t="s">
        <v>156</v>
      </c>
      <c r="B57" s="56" t="s">
        <v>157</v>
      </c>
      <c r="C57" s="84">
        <v>6000</v>
      </c>
      <c r="D57" s="84">
        <v>6000</v>
      </c>
      <c r="E57" s="84">
        <v>2325</v>
      </c>
      <c r="F57" s="84"/>
    </row>
    <row r="58" spans="1:6" x14ac:dyDescent="0.2">
      <c r="A58" s="49" t="s">
        <v>158</v>
      </c>
      <c r="B58" s="50" t="s">
        <v>159</v>
      </c>
      <c r="C58" s="80">
        <f>C59+C66</f>
        <v>26226</v>
      </c>
      <c r="D58" s="80">
        <f>D59+D66</f>
        <v>26226</v>
      </c>
      <c r="E58" s="80">
        <f>E59+E66</f>
        <v>8170.97</v>
      </c>
      <c r="F58" s="81">
        <f>(E59*100)/D59</f>
        <v>31.155990238694425</v>
      </c>
    </row>
    <row r="59" spans="1:6" x14ac:dyDescent="0.2">
      <c r="A59" s="51" t="s">
        <v>160</v>
      </c>
      <c r="B59" s="52" t="s">
        <v>161</v>
      </c>
      <c r="C59" s="82">
        <f>C60+C64</f>
        <v>26226</v>
      </c>
      <c r="D59" s="82">
        <f>D60+D64</f>
        <v>26226</v>
      </c>
      <c r="E59" s="82">
        <f>E60+E64</f>
        <v>8170.97</v>
      </c>
      <c r="F59" s="81">
        <f>(E60*100)/D60</f>
        <v>12.338062924120914</v>
      </c>
    </row>
    <row r="60" spans="1:6" x14ac:dyDescent="0.2">
      <c r="A60" s="53" t="s">
        <v>162</v>
      </c>
      <c r="B60" s="54" t="s">
        <v>163</v>
      </c>
      <c r="C60" s="83">
        <f>C61+C62+C63</f>
        <v>9726</v>
      </c>
      <c r="D60" s="83">
        <f>D61+D62+D63</f>
        <v>9726</v>
      </c>
      <c r="E60" s="83">
        <f>E61+E62+E63</f>
        <v>1200</v>
      </c>
      <c r="F60" s="83">
        <f>(E61*100)/D61</f>
        <v>0</v>
      </c>
    </row>
    <row r="61" spans="1:6" x14ac:dyDescent="0.2">
      <c r="A61" s="55" t="s">
        <v>164</v>
      </c>
      <c r="B61" s="56" t="s">
        <v>165</v>
      </c>
      <c r="C61" s="84">
        <v>3122</v>
      </c>
      <c r="D61" s="84">
        <v>3122</v>
      </c>
      <c r="E61" s="84">
        <v>0</v>
      </c>
      <c r="F61" s="84"/>
    </row>
    <row r="62" spans="1:6" x14ac:dyDescent="0.2">
      <c r="A62" s="55" t="s">
        <v>166</v>
      </c>
      <c r="B62" s="56" t="s">
        <v>167</v>
      </c>
      <c r="C62" s="84">
        <v>3302</v>
      </c>
      <c r="D62" s="84">
        <v>3302</v>
      </c>
      <c r="E62" s="84">
        <v>0</v>
      </c>
      <c r="F62" s="84"/>
    </row>
    <row r="63" spans="1:6" x14ac:dyDescent="0.2">
      <c r="A63" s="55" t="s">
        <v>168</v>
      </c>
      <c r="B63" s="56" t="s">
        <v>169</v>
      </c>
      <c r="C63" s="84">
        <v>3302</v>
      </c>
      <c r="D63" s="84">
        <v>3302</v>
      </c>
      <c r="E63" s="84">
        <v>1200</v>
      </c>
      <c r="F63" s="84"/>
    </row>
    <row r="64" spans="1:6" x14ac:dyDescent="0.2">
      <c r="A64" s="53" t="s">
        <v>170</v>
      </c>
      <c r="B64" s="54" t="s">
        <v>171</v>
      </c>
      <c r="C64" s="83">
        <f>C65</f>
        <v>16500</v>
      </c>
      <c r="D64" s="83">
        <f>D65</f>
        <v>16500</v>
      </c>
      <c r="E64" s="83">
        <f>E65</f>
        <v>6970.97</v>
      </c>
      <c r="F64" s="83">
        <f>(E65*100)/D65</f>
        <v>42.248303030303028</v>
      </c>
    </row>
    <row r="65" spans="1:6" x14ac:dyDescent="0.2">
      <c r="A65" s="55" t="s">
        <v>172</v>
      </c>
      <c r="B65" s="56" t="s">
        <v>173</v>
      </c>
      <c r="C65" s="84">
        <v>16500</v>
      </c>
      <c r="D65" s="84">
        <v>16500</v>
      </c>
      <c r="E65" s="84">
        <v>6970.97</v>
      </c>
      <c r="F65" s="84"/>
    </row>
    <row r="66" spans="1:6" x14ac:dyDescent="0.2">
      <c r="A66" s="51" t="s">
        <v>174</v>
      </c>
      <c r="B66" s="52" t="s">
        <v>175</v>
      </c>
      <c r="C66" s="82">
        <f t="shared" ref="C66:E67" si="0">C67</f>
        <v>0</v>
      </c>
      <c r="D66" s="82">
        <f t="shared" si="0"/>
        <v>0</v>
      </c>
      <c r="E66" s="82">
        <f t="shared" si="0"/>
        <v>0</v>
      </c>
      <c r="F66" s="81" t="e">
        <f>(E67*100)/D67</f>
        <v>#DIV/0!</v>
      </c>
    </row>
    <row r="67" spans="1:6" ht="25.5" x14ac:dyDescent="0.2">
      <c r="A67" s="53" t="s">
        <v>176</v>
      </c>
      <c r="B67" s="54" t="s">
        <v>177</v>
      </c>
      <c r="C67" s="83">
        <f t="shared" si="0"/>
        <v>0</v>
      </c>
      <c r="D67" s="83">
        <f t="shared" si="0"/>
        <v>0</v>
      </c>
      <c r="E67" s="83">
        <f t="shared" si="0"/>
        <v>0</v>
      </c>
      <c r="F67" s="83" t="e">
        <f>(E68*100)/D68</f>
        <v>#DIV/0!</v>
      </c>
    </row>
    <row r="68" spans="1:6" x14ac:dyDescent="0.2">
      <c r="A68" s="55" t="s">
        <v>178</v>
      </c>
      <c r="B68" s="56" t="s">
        <v>177</v>
      </c>
      <c r="C68" s="84">
        <v>0</v>
      </c>
      <c r="D68" s="84">
        <v>0</v>
      </c>
      <c r="E68" s="84">
        <v>0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0" si="1">C70</f>
        <v>5015306</v>
      </c>
      <c r="D69" s="80">
        <f t="shared" si="1"/>
        <v>5015306</v>
      </c>
      <c r="E69" s="80">
        <f t="shared" si="1"/>
        <v>0</v>
      </c>
      <c r="F69" s="81">
        <f>(E70*100)/D70</f>
        <v>0</v>
      </c>
    </row>
    <row r="70" spans="1:6" x14ac:dyDescent="0.2">
      <c r="A70" s="51" t="s">
        <v>58</v>
      </c>
      <c r="B70" s="52" t="s">
        <v>59</v>
      </c>
      <c r="C70" s="82">
        <f t="shared" si="1"/>
        <v>5015306</v>
      </c>
      <c r="D70" s="82">
        <f t="shared" si="1"/>
        <v>5015306</v>
      </c>
      <c r="E70" s="82">
        <f t="shared" si="1"/>
        <v>0</v>
      </c>
      <c r="F70" s="81">
        <f>(E71*100)/D71</f>
        <v>0</v>
      </c>
    </row>
    <row r="71" spans="1:6" ht="25.5" x14ac:dyDescent="0.2">
      <c r="A71" s="53" t="s">
        <v>60</v>
      </c>
      <c r="B71" s="54" t="s">
        <v>61</v>
      </c>
      <c r="C71" s="83">
        <f>C72+C73</f>
        <v>5015306</v>
      </c>
      <c r="D71" s="83">
        <f>D72+D73</f>
        <v>5015306</v>
      </c>
      <c r="E71" s="83">
        <f>E72+E73</f>
        <v>0</v>
      </c>
      <c r="F71" s="83">
        <f>(E72*100)/D72</f>
        <v>0</v>
      </c>
    </row>
    <row r="72" spans="1:6" x14ac:dyDescent="0.2">
      <c r="A72" s="55" t="s">
        <v>62</v>
      </c>
      <c r="B72" s="56" t="s">
        <v>63</v>
      </c>
      <c r="C72" s="84">
        <v>4989080</v>
      </c>
      <c r="D72" s="84">
        <v>4989080</v>
      </c>
      <c r="E72" s="84">
        <v>0</v>
      </c>
      <c r="F72" s="84"/>
    </row>
    <row r="73" spans="1:6" ht="25.5" x14ac:dyDescent="0.2">
      <c r="A73" s="55" t="s">
        <v>64</v>
      </c>
      <c r="B73" s="56" t="s">
        <v>65</v>
      </c>
      <c r="C73" s="84">
        <v>26226</v>
      </c>
      <c r="D73" s="84">
        <v>26226</v>
      </c>
      <c r="E73" s="84">
        <v>0</v>
      </c>
      <c r="F73" s="84"/>
    </row>
    <row r="74" spans="1:6" x14ac:dyDescent="0.2">
      <c r="A74" s="48" t="s">
        <v>189</v>
      </c>
      <c r="B74" s="48" t="s">
        <v>195</v>
      </c>
      <c r="C74" s="78"/>
      <c r="D74" s="78"/>
      <c r="E74" s="78"/>
      <c r="F74" s="79" t="e">
        <f>(E74*100)/D74</f>
        <v>#DIV/0!</v>
      </c>
    </row>
    <row r="75" spans="1:6" x14ac:dyDescent="0.2">
      <c r="A75" s="49" t="s">
        <v>66</v>
      </c>
      <c r="B75" s="50" t="s">
        <v>67</v>
      </c>
      <c r="C75" s="80">
        <f>C76</f>
        <v>1300</v>
      </c>
      <c r="D75" s="80">
        <f>D76</f>
        <v>1300</v>
      </c>
      <c r="E75" s="80">
        <f>E76</f>
        <v>0</v>
      </c>
      <c r="F75" s="81">
        <f>(E76*100)/D76</f>
        <v>0</v>
      </c>
    </row>
    <row r="76" spans="1:6" x14ac:dyDescent="0.2">
      <c r="A76" s="51" t="s">
        <v>85</v>
      </c>
      <c r="B76" s="52" t="s">
        <v>86</v>
      </c>
      <c r="C76" s="82">
        <f>C77+C79</f>
        <v>1300</v>
      </c>
      <c r="D76" s="82">
        <f>D77+D79</f>
        <v>1300</v>
      </c>
      <c r="E76" s="82">
        <f>E77+E79</f>
        <v>0</v>
      </c>
      <c r="F76" s="81">
        <f>(E77*100)/D77</f>
        <v>0</v>
      </c>
    </row>
    <row r="77" spans="1:6" x14ac:dyDescent="0.2">
      <c r="A77" s="53" t="s">
        <v>97</v>
      </c>
      <c r="B77" s="54" t="s">
        <v>98</v>
      </c>
      <c r="C77" s="83">
        <f>C78</f>
        <v>650</v>
      </c>
      <c r="D77" s="83">
        <f>D78</f>
        <v>650</v>
      </c>
      <c r="E77" s="83">
        <f>E78</f>
        <v>0</v>
      </c>
      <c r="F77" s="83">
        <f>(E78*100)/D78</f>
        <v>0</v>
      </c>
    </row>
    <row r="78" spans="1:6" x14ac:dyDescent="0.2">
      <c r="A78" s="55" t="s">
        <v>99</v>
      </c>
      <c r="B78" s="56" t="s">
        <v>100</v>
      </c>
      <c r="C78" s="84">
        <v>650</v>
      </c>
      <c r="D78" s="84">
        <v>650</v>
      </c>
      <c r="E78" s="84">
        <v>0</v>
      </c>
      <c r="F78" s="84"/>
    </row>
    <row r="79" spans="1:6" x14ac:dyDescent="0.2">
      <c r="A79" s="53" t="s">
        <v>109</v>
      </c>
      <c r="B79" s="54" t="s">
        <v>110</v>
      </c>
      <c r="C79" s="83">
        <f>C80</f>
        <v>650</v>
      </c>
      <c r="D79" s="83">
        <f>D80</f>
        <v>650</v>
      </c>
      <c r="E79" s="83">
        <f>E80</f>
        <v>0</v>
      </c>
      <c r="F79" s="83">
        <f>(E80*100)/D80</f>
        <v>0</v>
      </c>
    </row>
    <row r="80" spans="1:6" x14ac:dyDescent="0.2">
      <c r="A80" s="55" t="s">
        <v>113</v>
      </c>
      <c r="B80" s="56" t="s">
        <v>114</v>
      </c>
      <c r="C80" s="84">
        <v>650</v>
      </c>
      <c r="D80" s="84">
        <v>650</v>
      </c>
      <c r="E80" s="84">
        <v>0</v>
      </c>
      <c r="F80" s="84"/>
    </row>
    <row r="81" spans="1:6" x14ac:dyDescent="0.2">
      <c r="A81" s="49" t="s">
        <v>50</v>
      </c>
      <c r="B81" s="50" t="s">
        <v>51</v>
      </c>
      <c r="C81" s="80">
        <f t="shared" ref="C81:E83" si="2">C82</f>
        <v>1300</v>
      </c>
      <c r="D81" s="80">
        <f t="shared" si="2"/>
        <v>1300</v>
      </c>
      <c r="E81" s="80">
        <f t="shared" si="2"/>
        <v>0</v>
      </c>
      <c r="F81" s="81">
        <f>(E82*100)/D82</f>
        <v>0</v>
      </c>
    </row>
    <row r="82" spans="1:6" x14ac:dyDescent="0.2">
      <c r="A82" s="51" t="s">
        <v>52</v>
      </c>
      <c r="B82" s="52" t="s">
        <v>53</v>
      </c>
      <c r="C82" s="82">
        <f t="shared" si="2"/>
        <v>1300</v>
      </c>
      <c r="D82" s="82">
        <f t="shared" si="2"/>
        <v>1300</v>
      </c>
      <c r="E82" s="82">
        <f t="shared" si="2"/>
        <v>0</v>
      </c>
      <c r="F82" s="81">
        <f>(E83*100)/D83</f>
        <v>0</v>
      </c>
    </row>
    <row r="83" spans="1:6" x14ac:dyDescent="0.2">
      <c r="A83" s="53" t="s">
        <v>54</v>
      </c>
      <c r="B83" s="54" t="s">
        <v>55</v>
      </c>
      <c r="C83" s="83">
        <f t="shared" si="2"/>
        <v>1300</v>
      </c>
      <c r="D83" s="83">
        <f t="shared" si="2"/>
        <v>1300</v>
      </c>
      <c r="E83" s="83">
        <f t="shared" si="2"/>
        <v>0</v>
      </c>
      <c r="F83" s="83">
        <f>(E84*100)/D84</f>
        <v>0</v>
      </c>
    </row>
    <row r="84" spans="1:6" x14ac:dyDescent="0.2">
      <c r="A84" s="55" t="s">
        <v>56</v>
      </c>
      <c r="B84" s="56" t="s">
        <v>57</v>
      </c>
      <c r="C84" s="84">
        <v>1300</v>
      </c>
      <c r="D84" s="84">
        <v>1300</v>
      </c>
      <c r="E84" s="84">
        <v>0</v>
      </c>
      <c r="F84" s="84"/>
    </row>
    <row r="85" spans="1:6" x14ac:dyDescent="0.2">
      <c r="A85" s="48" t="s">
        <v>68</v>
      </c>
      <c r="B85" s="48" t="s">
        <v>196</v>
      </c>
      <c r="C85" s="78"/>
      <c r="D85" s="78"/>
      <c r="E85" s="78"/>
      <c r="F85" s="79" t="e">
        <f>(E85*100)/D85</f>
        <v>#DIV/0!</v>
      </c>
    </row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Tomislav Vrdoljak</cp:lastModifiedBy>
  <cp:lastPrinted>2025-07-23T11:58:00Z</cp:lastPrinted>
  <dcterms:created xsi:type="dcterms:W3CDTF">2022-08-12T12:51:27Z</dcterms:created>
  <dcterms:modified xsi:type="dcterms:W3CDTF">2025-07-24T12:41:24Z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