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dio'!$A$1:$F$70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3" l="1"/>
  <c r="K23" i="1"/>
  <c r="L23" i="1"/>
  <c r="L15" i="1"/>
  <c r="L16" i="1"/>
  <c r="G14" i="3" l="1"/>
  <c r="G17" i="3" s="1"/>
  <c r="G10" i="1"/>
  <c r="J14" i="3"/>
  <c r="J10" i="1"/>
  <c r="G12" i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5" i="1"/>
  <c r="H26" i="1"/>
  <c r="I26" i="1"/>
  <c r="I27" i="1" s="1"/>
  <c r="J26" i="1"/>
  <c r="G26" i="1"/>
  <c r="H23" i="1"/>
  <c r="I23" i="1"/>
  <c r="J23" i="1"/>
  <c r="G23" i="1"/>
  <c r="K16" i="1" l="1"/>
  <c r="L26" i="1"/>
  <c r="K26" i="1"/>
  <c r="H27" i="1"/>
  <c r="J27" i="1"/>
  <c r="L27" i="1" s="1"/>
  <c r="G27" i="1"/>
  <c r="K27" i="1" s="1"/>
  <c r="F69" i="15"/>
  <c r="E69" i="15"/>
  <c r="D69" i="15"/>
  <c r="C69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9" i="15"/>
  <c r="E49" i="15"/>
  <c r="D49" i="15"/>
  <c r="C49" i="15"/>
  <c r="F47" i="15"/>
  <c r="E47" i="15"/>
  <c r="D47" i="15"/>
  <c r="C47" i="15"/>
  <c r="F46" i="15"/>
  <c r="E46" i="15"/>
  <c r="D46" i="15"/>
  <c r="C46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F11" i="5"/>
  <c r="E11" i="5"/>
  <c r="D11" i="5"/>
  <c r="C11" i="5"/>
  <c r="G11" i="5" s="1"/>
  <c r="H10" i="5"/>
  <c r="G10" i="5"/>
  <c r="H9" i="5"/>
  <c r="G9" i="5"/>
  <c r="F9" i="5"/>
  <c r="F6" i="5" s="1"/>
  <c r="H6" i="5" s="1"/>
  <c r="E9" i="5"/>
  <c r="D9" i="5"/>
  <c r="C9" i="5"/>
  <c r="C6" i="5" s="1"/>
  <c r="H8" i="5"/>
  <c r="G8" i="5"/>
  <c r="H7" i="5"/>
  <c r="G7" i="5"/>
  <c r="F7" i="5"/>
  <c r="E7" i="5"/>
  <c r="D7" i="5"/>
  <c r="C7" i="5"/>
  <c r="E6" i="5"/>
  <c r="D6" i="5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J33" i="3"/>
  <c r="I33" i="3"/>
  <c r="H33" i="3"/>
  <c r="G33" i="3"/>
  <c r="K33" i="3" s="1"/>
  <c r="L32" i="3"/>
  <c r="K32" i="3"/>
  <c r="L31" i="3"/>
  <c r="K31" i="3"/>
  <c r="J31" i="3"/>
  <c r="I31" i="3"/>
  <c r="H31" i="3"/>
  <c r="G31" i="3"/>
  <c r="G25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K16" i="3" s="1"/>
  <c r="L15" i="3"/>
  <c r="J15" i="3"/>
  <c r="I15" i="3"/>
  <c r="H15" i="3"/>
  <c r="L14" i="3"/>
  <c r="K14" i="3"/>
  <c r="L13" i="3"/>
  <c r="K13" i="3"/>
  <c r="J13" i="3"/>
  <c r="I13" i="3"/>
  <c r="H13" i="3"/>
  <c r="G13" i="3"/>
  <c r="J12" i="3"/>
  <c r="J11" i="3" s="1"/>
  <c r="I12" i="3"/>
  <c r="H12" i="3"/>
  <c r="G12" i="3"/>
  <c r="I11" i="3"/>
  <c r="H11" i="3"/>
  <c r="I10" i="3"/>
  <c r="H10" i="3"/>
  <c r="G6" i="5" l="1"/>
  <c r="L11" i="3"/>
  <c r="J10" i="3"/>
  <c r="L10" i="3" s="1"/>
  <c r="K12" i="3"/>
  <c r="L12" i="3"/>
  <c r="G15" i="3"/>
  <c r="K15" i="3" s="1"/>
  <c r="G24" i="3"/>
  <c r="G23" i="3"/>
  <c r="K23" i="3" s="1"/>
  <c r="K24" i="3"/>
  <c r="K25" i="3"/>
  <c r="G11" i="3" l="1"/>
  <c r="G10" i="3" s="1"/>
  <c r="K10" i="3" s="1"/>
  <c r="K11" i="3" l="1"/>
</calcChain>
</file>

<file path=xl/sharedStrings.xml><?xml version="1.0" encoding="utf-8"?>
<sst xmlns="http://schemas.openxmlformats.org/spreadsheetml/2006/main" count="362" uniqueCount="175">
  <si>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</si>
  <si>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</si>
  <si>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</si>
  <si>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</si>
  <si>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</si>
  <si>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</si>
  <si>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</si>
  <si>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</si>
  <si>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</si>
  <si>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</si>
  <si>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</si>
  <si>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</si>
  <si>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</si>
  <si>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</si>
  <si>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</si>
  <si>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</si>
  <si>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</si>
  <si>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</si>
  <si>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</si>
  <si>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</si>
  <si>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</si>
  <si>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</si>
  <si>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</si>
  <si>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</si>
  <si>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</si>
  <si>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</si>
  <si>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</si>
  <si>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</si>
  <si>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</si>
  <si>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</si>
  <si>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</si>
  <si>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</si>
  <si>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</si>
  <si>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</si>
  <si>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</si>
  <si>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</si>
  <si>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</si>
  <si>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</si>
  <si>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</si>
  <si>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</si>
  <si>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</si>
  <si>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</si>
  <si>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</si>
  <si>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</si>
  <si>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</si>
  <si>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</si>
  <si>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</si>
  <si>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</si>
  <si>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</si>
  <si>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</si>
  <si>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</si>
  <si>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</si>
  <si>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</si>
  <si>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</si>
  <si>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</si>
  <si>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</si>
  <si>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</si>
  <si>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</si>
  <si>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</si>
  <si>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</si>
  <si>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</si>
  <si>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</si>
  <si>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</si>
  <si>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</si>
  <si>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</si>
  <si>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</si>
  <si>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</si>
  <si>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</si>
  <si>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</si>
  <si>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</si>
  <si>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</si>
  <si>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</si>
  <si>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</si>
  <si>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</si>
  <si>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</si>
  <si>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</si>
  <si>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</si>
  <si>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</si>
  <si>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</si>
  <si>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</si>
  <si>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</si>
  <si>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</si>
  <si>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</si>
  <si>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</si>
  <si>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</si>
  <si>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</si>
  <si>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</si>
  <si>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</si>
  <si>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</si>
  <si>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</si>
  <si>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</si>
  <si>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</si>
  <si>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</si>
  <si>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</si>
  <si>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</si>
  <si>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</si>
  <si>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</si>
  <si>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</si>
  <si>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</si>
  <si>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</si>
  <si>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</si>
  <si>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</si>
  <si>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</si>
  <si>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</si>
  <si>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</si>
  <si>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</si>
  <si>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</si>
  <si>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</si>
  <si>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</si>
  <si>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</si>
  <si>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</si>
  <si>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</si>
  <si>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</si>
  <si>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</si>
  <si>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</si>
  <si>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</si>
  <si>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</si>
  <si>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</si>
  <si>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</si>
  <si>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</si>
  <si>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</si>
  <si>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</si>
  <si>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</si>
  <si>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</si>
  <si>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</si>
  <si>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</si>
  <si>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</si>
  <si>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</si>
  <si>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</si>
  <si>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</si>
  <si>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</si>
  <si>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</si>
  <si>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</si>
  <si>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3296</t>
  </si>
  <si>
    <t>TROŠKOVI SUD.POSTUPAKA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</si>
  <si>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</si>
  <si>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</si>
  <si>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</si>
  <si>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</si>
  <si>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</si>
  <si>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</si>
  <si>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</si>
  <si>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</si>
  <si>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</si>
  <si>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</si>
  <si>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</si>
  <si>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</si>
  <si>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</si>
  <si>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</si>
  <si>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</si>
  <si>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</si>
  <si>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</si>
  <si>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</si>
  <si>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</si>
  <si>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</si>
  <si>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</si>
  <si>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</si>
  <si>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</si>
  <si>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</si>
  <si>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</si>
  <si>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</si>
  <si>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</si>
  <si>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</si>
  <si>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</si>
  <si>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</si>
  <si>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3687 ŠIBENIK 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</si>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</sst>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K24" sqref="K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f>285822.75-33.45</f>
        <v>285789.3</v>
      </c>
      <c r="H10" s="86">
        <v>737747</v>
      </c>
      <c r="I10" s="86">
        <v>737747</v>
      </c>
      <c r="J10" s="86">
        <f>422725.42-9.49</f>
        <v>422715.93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285789.3</v>
      </c>
      <c r="H12" s="87">
        <f t="shared" ref="H12:J12" si="0">H10+H11</f>
        <v>737747</v>
      </c>
      <c r="I12" s="87">
        <f t="shared" si="0"/>
        <v>737747</v>
      </c>
      <c r="J12" s="87">
        <f t="shared" si="0"/>
        <v>422715.93</v>
      </c>
      <c r="K12" s="88">
        <f>J12/G12*100</f>
        <v>147.91174127232895</v>
      </c>
      <c r="L12" s="88">
        <f>J12/I12*100</f>
        <v>57.298224187966873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283060.59000000003</v>
      </c>
      <c r="H13" s="86">
        <v>732747</v>
      </c>
      <c r="I13" s="86">
        <v>732747</v>
      </c>
      <c r="J13" s="86">
        <v>419860.54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2762.16</v>
      </c>
      <c r="H14" s="86">
        <v>5000</v>
      </c>
      <c r="I14" s="86">
        <v>5000</v>
      </c>
      <c r="J14" s="86">
        <v>2864.88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285822.75</v>
      </c>
      <c r="H15" s="87">
        <f t="shared" ref="H15:J15" si="1">H13+H14</f>
        <v>737747</v>
      </c>
      <c r="I15" s="87">
        <f t="shared" si="1"/>
        <v>737747</v>
      </c>
      <c r="J15" s="87">
        <f t="shared" si="1"/>
        <v>422725.42</v>
      </c>
      <c r="K15" s="88">
        <f>J15/G15*100</f>
        <v>147.89775131615659</v>
      </c>
      <c r="L15" s="88">
        <f>J15/I15*100</f>
        <v>57.29951053681004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-33.450000000011642</v>
      </c>
      <c r="H16" s="90">
        <f t="shared" ref="H16:J16" si="2">H12-H15</f>
        <v>0</v>
      </c>
      <c r="I16" s="90">
        <f t="shared" si="2"/>
        <v>0</v>
      </c>
      <c r="J16" s="90">
        <f t="shared" si="2"/>
        <v>-9.4899999999906868</v>
      </c>
      <c r="K16" s="88">
        <f>J16/G16*100</f>
        <v>28.370702541068411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33.450000000000003</v>
      </c>
      <c r="H24" s="86">
        <v>9.49</v>
      </c>
      <c r="I24" s="86">
        <v>9.49</v>
      </c>
      <c r="J24" s="86">
        <v>9.49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-9.49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23.96</v>
      </c>
      <c r="H26" s="94">
        <f t="shared" ref="H26:J26" si="4">H24+H25</f>
        <v>9.49</v>
      </c>
      <c r="I26" s="94">
        <f t="shared" si="4"/>
        <v>9.49</v>
      </c>
      <c r="J26" s="94">
        <f t="shared" si="4"/>
        <v>9.49</v>
      </c>
      <c r="K26" s="93">
        <f>J26/G26*100</f>
        <v>39.607679465776293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-9.4900000000116407</v>
      </c>
      <c r="H27" s="94">
        <f t="shared" ref="H27:J27" si="5">H16+H26</f>
        <v>9.49</v>
      </c>
      <c r="I27" s="94">
        <f t="shared" si="5"/>
        <v>9.49</v>
      </c>
      <c r="J27" s="94">
        <f t="shared" si="5"/>
        <v>9.3134389089755132E-12</v>
      </c>
      <c r="K27" s="93">
        <f>J27/G27*100</f>
        <v>-9.8139503782550988E-11</v>
      </c>
      <c r="L27" s="93">
        <f>J27/I27*100</f>
        <v>9.8139503782671368E-11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0"/>
  <sheetViews>
    <sheetView topLeftCell="E28" zoomScale="90" zoomScaleNormal="90" workbookViewId="0">
      <selection activeCell="L39" sqref="L3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285822.75</v>
      </c>
      <c r="H10" s="65">
        <f>H11</f>
        <v>737747</v>
      </c>
      <c r="I10" s="65">
        <f>I11</f>
        <v>737747</v>
      </c>
      <c r="J10" s="65">
        <f>J11</f>
        <v>422715.93</v>
      </c>
      <c r="K10" s="69">
        <f t="shared" ref="K10:K18" si="0">(J10*100)/G10</f>
        <v>147.89443107660256</v>
      </c>
      <c r="L10" s="69">
        <f t="shared" ref="L10:L18" si="1">(J10*100)/I10</f>
        <v>57.298224187966881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285822.75</v>
      </c>
      <c r="H11" s="65">
        <f>H12+H15</f>
        <v>737747</v>
      </c>
      <c r="I11" s="65">
        <f>I12+I15</f>
        <v>737747</v>
      </c>
      <c r="J11" s="65">
        <f>J12+J15</f>
        <v>422715.93</v>
      </c>
      <c r="K11" s="65">
        <f t="shared" si="0"/>
        <v>147.89443107660256</v>
      </c>
      <c r="L11" s="65">
        <f t="shared" si="1"/>
        <v>57.298224187966881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11.669999999999995</v>
      </c>
      <c r="H12" s="65">
        <f t="shared" si="2"/>
        <v>300</v>
      </c>
      <c r="I12" s="65">
        <f t="shared" si="2"/>
        <v>300</v>
      </c>
      <c r="J12" s="65">
        <f t="shared" si="2"/>
        <v>98.98</v>
      </c>
      <c r="K12" s="65">
        <f t="shared" si="0"/>
        <v>848.15766923736112</v>
      </c>
      <c r="L12" s="65">
        <f t="shared" si="1"/>
        <v>32.993333333333332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11.669999999999995</v>
      </c>
      <c r="H13" s="65">
        <f t="shared" si="2"/>
        <v>300</v>
      </c>
      <c r="I13" s="65">
        <f t="shared" si="2"/>
        <v>300</v>
      </c>
      <c r="J13" s="65">
        <f t="shared" si="2"/>
        <v>98.98</v>
      </c>
      <c r="K13" s="65">
        <f t="shared" si="0"/>
        <v>848.15766923736112</v>
      </c>
      <c r="L13" s="65">
        <f t="shared" si="1"/>
        <v>32.993333333333332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f>45.12-33.45</f>
        <v>11.669999999999995</v>
      </c>
      <c r="H14" s="66">
        <v>300</v>
      </c>
      <c r="I14" s="66">
        <v>300</v>
      </c>
      <c r="J14" s="66">
        <f>108.47-9.49</f>
        <v>98.98</v>
      </c>
      <c r="K14" s="66">
        <f t="shared" si="0"/>
        <v>848.15766923736112</v>
      </c>
      <c r="L14" s="66">
        <f t="shared" si="1"/>
        <v>32.993333333333332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285811.08</v>
      </c>
      <c r="H15" s="65">
        <f>H16</f>
        <v>737447</v>
      </c>
      <c r="I15" s="65">
        <f>I16</f>
        <v>737447</v>
      </c>
      <c r="J15" s="65">
        <f>J16</f>
        <v>422616.95</v>
      </c>
      <c r="K15" s="65">
        <f t="shared" si="0"/>
        <v>147.86583851122916</v>
      </c>
      <c r="L15" s="65">
        <f t="shared" si="1"/>
        <v>57.308111633785209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285811.08</v>
      </c>
      <c r="H16" s="65">
        <f>H17+H18</f>
        <v>737447</v>
      </c>
      <c r="I16" s="65">
        <f>I17+I18</f>
        <v>737447</v>
      </c>
      <c r="J16" s="65">
        <f>J17+J18</f>
        <v>422616.95</v>
      </c>
      <c r="K16" s="65">
        <f t="shared" si="0"/>
        <v>147.86583851122916</v>
      </c>
      <c r="L16" s="65">
        <f t="shared" si="1"/>
        <v>57.308111633785209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f>283060.59-G14</f>
        <v>283048.92000000004</v>
      </c>
      <c r="H17" s="66">
        <v>732447</v>
      </c>
      <c r="I17" s="66">
        <v>732447</v>
      </c>
      <c r="J17" s="66">
        <v>419752.07</v>
      </c>
      <c r="K17" s="66">
        <f t="shared" si="0"/>
        <v>148.29665133504128</v>
      </c>
      <c r="L17" s="66">
        <f t="shared" si="1"/>
        <v>57.308183390743629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2762.16</v>
      </c>
      <c r="H18" s="66">
        <v>5000</v>
      </c>
      <c r="I18" s="66">
        <v>5000</v>
      </c>
      <c r="J18" s="66">
        <v>2864.88</v>
      </c>
      <c r="K18" s="66">
        <f t="shared" si="0"/>
        <v>103.71882874272309</v>
      </c>
      <c r="L18" s="66">
        <f t="shared" si="1"/>
        <v>57.297600000000003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285822.75</v>
      </c>
      <c r="H23" s="65">
        <f>H24+H64</f>
        <v>737747</v>
      </c>
      <c r="I23" s="65">
        <f>I24+I64</f>
        <v>737747</v>
      </c>
      <c r="J23" s="65">
        <f>J24+J64</f>
        <v>422725.42000000004</v>
      </c>
      <c r="K23" s="70">
        <f t="shared" ref="K23:K69" si="3">(J23*100)/G23</f>
        <v>147.89775131615664</v>
      </c>
      <c r="L23" s="70">
        <f t="shared" ref="L23:L69" si="4">(J23*100)/I23</f>
        <v>57.299510536810047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283060.59000000003</v>
      </c>
      <c r="H24" s="65">
        <f>H25+H33+H59</f>
        <v>732747</v>
      </c>
      <c r="I24" s="65">
        <f>I25+I33+I59</f>
        <v>732747</v>
      </c>
      <c r="J24" s="65">
        <f>J25+J33+J59</f>
        <v>419860.54000000004</v>
      </c>
      <c r="K24" s="65">
        <f t="shared" si="3"/>
        <v>148.32885778977567</v>
      </c>
      <c r="L24" s="65">
        <f t="shared" si="4"/>
        <v>57.29952357362091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247329.66999999998</v>
      </c>
      <c r="H25" s="65">
        <f>H26+H29+H31</f>
        <v>630000</v>
      </c>
      <c r="I25" s="65">
        <f>I26+I29+I31</f>
        <v>630000</v>
      </c>
      <c r="J25" s="65">
        <f>J26+J29+J31</f>
        <v>370609.45000000007</v>
      </c>
      <c r="K25" s="65">
        <f t="shared" si="3"/>
        <v>149.84431507954548</v>
      </c>
      <c r="L25" s="65">
        <f t="shared" si="4"/>
        <v>58.826896825396823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205895.41999999998</v>
      </c>
      <c r="H26" s="65">
        <f>H27+H28</f>
        <v>534850</v>
      </c>
      <c r="I26" s="65">
        <f>I27+I28</f>
        <v>534850</v>
      </c>
      <c r="J26" s="65">
        <f>J27+J28</f>
        <v>311425.21000000002</v>
      </c>
      <c r="K26" s="65">
        <f t="shared" si="3"/>
        <v>151.25407354860059</v>
      </c>
      <c r="L26" s="65">
        <f t="shared" si="4"/>
        <v>58.226644853697302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205697.77</v>
      </c>
      <c r="H27" s="66">
        <v>532850</v>
      </c>
      <c r="I27" s="66">
        <v>532850</v>
      </c>
      <c r="J27" s="66">
        <v>310935.7</v>
      </c>
      <c r="K27" s="66">
        <f t="shared" si="3"/>
        <v>151.16143456489587</v>
      </c>
      <c r="L27" s="66">
        <f t="shared" si="4"/>
        <v>58.353326452097214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197.65</v>
      </c>
      <c r="H28" s="66">
        <v>2000</v>
      </c>
      <c r="I28" s="66">
        <v>2000</v>
      </c>
      <c r="J28" s="66">
        <v>489.51</v>
      </c>
      <c r="K28" s="66">
        <f t="shared" si="3"/>
        <v>247.66506450796862</v>
      </c>
      <c r="L28" s="66">
        <f t="shared" si="4"/>
        <v>24.4755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7461.52</v>
      </c>
      <c r="H29" s="65">
        <f>H30</f>
        <v>11000</v>
      </c>
      <c r="I29" s="65">
        <f>I30</f>
        <v>11000</v>
      </c>
      <c r="J29" s="65">
        <f>J30</f>
        <v>7799.08</v>
      </c>
      <c r="K29" s="65">
        <f t="shared" si="3"/>
        <v>104.52401119342976</v>
      </c>
      <c r="L29" s="65">
        <f t="shared" si="4"/>
        <v>70.900727272727266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7461.52</v>
      </c>
      <c r="H30" s="66">
        <v>11000</v>
      </c>
      <c r="I30" s="66">
        <v>11000</v>
      </c>
      <c r="J30" s="66">
        <v>7799.08</v>
      </c>
      <c r="K30" s="66">
        <f t="shared" si="3"/>
        <v>104.52401119342976</v>
      </c>
      <c r="L30" s="66">
        <f t="shared" si="4"/>
        <v>70.900727272727266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33972.730000000003</v>
      </c>
      <c r="H31" s="65">
        <f>H32</f>
        <v>84150</v>
      </c>
      <c r="I31" s="65">
        <f>I32</f>
        <v>84150</v>
      </c>
      <c r="J31" s="65">
        <f>J32</f>
        <v>51385.16</v>
      </c>
      <c r="K31" s="65">
        <f t="shared" si="3"/>
        <v>151.25413824558697</v>
      </c>
      <c r="L31" s="65">
        <f t="shared" si="4"/>
        <v>61.063767082590608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33972.730000000003</v>
      </c>
      <c r="H32" s="66">
        <v>84150</v>
      </c>
      <c r="I32" s="66">
        <v>84150</v>
      </c>
      <c r="J32" s="66">
        <v>51385.16</v>
      </c>
      <c r="K32" s="66">
        <f t="shared" si="3"/>
        <v>151.25413824558697</v>
      </c>
      <c r="L32" s="66">
        <f t="shared" si="4"/>
        <v>61.063767082590608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G34+G39+G43+G53+G55</f>
        <v>34886.770000000004</v>
      </c>
      <c r="H33" s="65">
        <f>H34+H39+H43+H53+H55</f>
        <v>101300</v>
      </c>
      <c r="I33" s="65">
        <f>I34+I39+I43+I53+I55</f>
        <v>101300</v>
      </c>
      <c r="J33" s="65">
        <f>J34+J39+J43+J53+J55</f>
        <v>48419.93</v>
      </c>
      <c r="K33" s="65">
        <f t="shared" si="3"/>
        <v>138.7916680162709</v>
      </c>
      <c r="L33" s="65">
        <f t="shared" si="4"/>
        <v>47.798548864758146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5933.0199999999995</v>
      </c>
      <c r="H34" s="65">
        <f>H35+H36+H37+H38</f>
        <v>15045</v>
      </c>
      <c r="I34" s="65">
        <f>I35+I36+I37+I38</f>
        <v>15045</v>
      </c>
      <c r="J34" s="65">
        <f>J35+J36+J37+J38</f>
        <v>9264.4700000000012</v>
      </c>
      <c r="K34" s="65">
        <f t="shared" si="3"/>
        <v>156.1509989853397</v>
      </c>
      <c r="L34" s="65">
        <f t="shared" si="4"/>
        <v>61.578398138916583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1679.33</v>
      </c>
      <c r="H35" s="66">
        <v>3400</v>
      </c>
      <c r="I35" s="66">
        <v>3400</v>
      </c>
      <c r="J35" s="66">
        <v>2668</v>
      </c>
      <c r="K35" s="66">
        <f t="shared" si="3"/>
        <v>158.87288382866979</v>
      </c>
      <c r="L35" s="66">
        <f t="shared" si="4"/>
        <v>78.470588235294116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4015.49</v>
      </c>
      <c r="H36" s="66">
        <v>11300</v>
      </c>
      <c r="I36" s="66">
        <v>11300</v>
      </c>
      <c r="J36" s="66">
        <v>6596.47</v>
      </c>
      <c r="K36" s="66">
        <f t="shared" si="3"/>
        <v>164.27559276700975</v>
      </c>
      <c r="L36" s="66">
        <f t="shared" si="4"/>
        <v>58.375840707964599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87</v>
      </c>
      <c r="H37" s="66">
        <v>345</v>
      </c>
      <c r="I37" s="66">
        <v>345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151.19999999999999</v>
      </c>
      <c r="H38" s="66">
        <v>0</v>
      </c>
      <c r="I38" s="66">
        <v>0</v>
      </c>
      <c r="J38" s="66">
        <v>0</v>
      </c>
      <c r="K38" s="66">
        <f t="shared" si="3"/>
        <v>0</v>
      </c>
      <c r="L38" s="66" t="e">
        <f>(J38*100)/I38</f>
        <v>#DIV/0!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4638.07</v>
      </c>
      <c r="H39" s="65">
        <f>H40+H41+H42</f>
        <v>13130</v>
      </c>
      <c r="I39" s="65">
        <f>I40+I41+I42</f>
        <v>13130</v>
      </c>
      <c r="J39" s="65">
        <f>J40+J41+J42</f>
        <v>5222.5099999999993</v>
      </c>
      <c r="K39" s="65">
        <f t="shared" si="3"/>
        <v>112.60093099069226</v>
      </c>
      <c r="L39" s="65">
        <f t="shared" si="4"/>
        <v>39.775399847677079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2315.12</v>
      </c>
      <c r="H40" s="66">
        <v>5300</v>
      </c>
      <c r="I40" s="66">
        <v>5300</v>
      </c>
      <c r="J40" s="66">
        <v>2258.4699999999998</v>
      </c>
      <c r="K40" s="66">
        <f t="shared" si="3"/>
        <v>97.553042606862718</v>
      </c>
      <c r="L40" s="66">
        <f t="shared" si="4"/>
        <v>42.612641509433963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2172.9499999999998</v>
      </c>
      <c r="H41" s="66">
        <v>7300</v>
      </c>
      <c r="I41" s="66">
        <v>7300</v>
      </c>
      <c r="J41" s="66">
        <v>2418.39</v>
      </c>
      <c r="K41" s="66">
        <f t="shared" si="3"/>
        <v>111.29524379300031</v>
      </c>
      <c r="L41" s="66">
        <f t="shared" si="4"/>
        <v>33.128630136986303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150</v>
      </c>
      <c r="H42" s="66">
        <v>530</v>
      </c>
      <c r="I42" s="66">
        <v>530</v>
      </c>
      <c r="J42" s="66">
        <v>545.65</v>
      </c>
      <c r="K42" s="66">
        <f t="shared" si="3"/>
        <v>363.76666666666665</v>
      </c>
      <c r="L42" s="66">
        <f t="shared" si="4"/>
        <v>102.95283018867924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23840.68</v>
      </c>
      <c r="H43" s="65">
        <f>H44+H45+H46+H47+H48+H49+H50+H51+H52</f>
        <v>70645</v>
      </c>
      <c r="I43" s="65">
        <f>I44+I45+I46+I47+I48+I49+I50+I51+I52</f>
        <v>70645</v>
      </c>
      <c r="J43" s="65">
        <f>J44+J45+J46+J47+J48+J49+J50+J51+J52</f>
        <v>33439.770000000004</v>
      </c>
      <c r="K43" s="65">
        <f t="shared" si="3"/>
        <v>140.26349080647029</v>
      </c>
      <c r="L43" s="65">
        <f t="shared" si="4"/>
        <v>47.334942317219905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1830.4</v>
      </c>
      <c r="H44" s="66">
        <v>4950</v>
      </c>
      <c r="I44" s="66">
        <v>4950</v>
      </c>
      <c r="J44" s="66">
        <v>2272.58</v>
      </c>
      <c r="K44" s="66">
        <f t="shared" si="3"/>
        <v>124.15756118881119</v>
      </c>
      <c r="L44" s="66">
        <f t="shared" si="4"/>
        <v>45.910707070707069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1010.66</v>
      </c>
      <c r="H45" s="66">
        <v>2946</v>
      </c>
      <c r="I45" s="66">
        <v>2946</v>
      </c>
      <c r="J45" s="66">
        <v>885.45</v>
      </c>
      <c r="K45" s="66">
        <f t="shared" si="3"/>
        <v>87.611066036055647</v>
      </c>
      <c r="L45" s="66">
        <f t="shared" si="4"/>
        <v>30.05600814663951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800</v>
      </c>
      <c r="I46" s="66">
        <v>800</v>
      </c>
      <c r="J46" s="66">
        <v>0</v>
      </c>
      <c r="K46" s="66" t="e">
        <f t="shared" si="3"/>
        <v>#DIV/0!</v>
      </c>
      <c r="L46" s="66">
        <f t="shared" si="4"/>
        <v>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929.05</v>
      </c>
      <c r="H47" s="66">
        <v>1225</v>
      </c>
      <c r="I47" s="66">
        <v>1225</v>
      </c>
      <c r="J47" s="66">
        <v>906.17</v>
      </c>
      <c r="K47" s="66">
        <f t="shared" si="3"/>
        <v>97.537269253538568</v>
      </c>
      <c r="L47" s="66">
        <f t="shared" si="4"/>
        <v>73.973061224489797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2114.06</v>
      </c>
      <c r="H48" s="66">
        <v>4824</v>
      </c>
      <c r="I48" s="66">
        <v>4824</v>
      </c>
      <c r="J48" s="66">
        <v>2450.85</v>
      </c>
      <c r="K48" s="66">
        <f t="shared" si="3"/>
        <v>115.93095749411086</v>
      </c>
      <c r="L48" s="66">
        <f t="shared" si="4"/>
        <v>50.805348258706466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398</v>
      </c>
      <c r="H49" s="66">
        <v>400</v>
      </c>
      <c r="I49" s="66">
        <v>400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17000</v>
      </c>
      <c r="H50" s="66">
        <v>55000</v>
      </c>
      <c r="I50" s="66">
        <v>55000</v>
      </c>
      <c r="J50" s="66">
        <v>26500</v>
      </c>
      <c r="K50" s="66">
        <f t="shared" si="3"/>
        <v>155.88235294117646</v>
      </c>
      <c r="L50" s="66">
        <f t="shared" si="4"/>
        <v>48.18181818181818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379.95</v>
      </c>
      <c r="H51" s="66">
        <v>100</v>
      </c>
      <c r="I51" s="66">
        <v>100</v>
      </c>
      <c r="J51" s="66">
        <v>206.64</v>
      </c>
      <c r="K51" s="66">
        <f t="shared" si="3"/>
        <v>54.386103434662459</v>
      </c>
      <c r="L51" s="66">
        <f t="shared" si="4"/>
        <v>206.64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178.56</v>
      </c>
      <c r="H52" s="66">
        <v>400</v>
      </c>
      <c r="I52" s="66">
        <v>400</v>
      </c>
      <c r="J52" s="66">
        <v>218.08</v>
      </c>
      <c r="K52" s="66">
        <f t="shared" si="3"/>
        <v>122.13261648745519</v>
      </c>
      <c r="L52" s="66">
        <f t="shared" si="4"/>
        <v>54.52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80</v>
      </c>
      <c r="H53" s="65">
        <f>H54</f>
        <v>265</v>
      </c>
      <c r="I53" s="65">
        <f>I54</f>
        <v>265</v>
      </c>
      <c r="J53" s="65">
        <f>J54</f>
        <v>80</v>
      </c>
      <c r="K53" s="65">
        <f t="shared" si="3"/>
        <v>100</v>
      </c>
      <c r="L53" s="65">
        <f t="shared" si="4"/>
        <v>30.188679245283019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80</v>
      </c>
      <c r="H54" s="66">
        <v>265</v>
      </c>
      <c r="I54" s="66">
        <v>265</v>
      </c>
      <c r="J54" s="66">
        <v>80</v>
      </c>
      <c r="K54" s="66">
        <f t="shared" si="3"/>
        <v>100</v>
      </c>
      <c r="L54" s="66">
        <f t="shared" si="4"/>
        <v>30.188679245283019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</f>
        <v>395</v>
      </c>
      <c r="H55" s="65">
        <f>H56+H57+H58</f>
        <v>2215</v>
      </c>
      <c r="I55" s="65">
        <f>I56+I57+I58</f>
        <v>2215</v>
      </c>
      <c r="J55" s="65">
        <f>J56+J57+J58</f>
        <v>413.18</v>
      </c>
      <c r="K55" s="65">
        <f t="shared" si="3"/>
        <v>104.60253164556963</v>
      </c>
      <c r="L55" s="65">
        <f t="shared" si="4"/>
        <v>18.65372460496614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395</v>
      </c>
      <c r="H56" s="66">
        <v>385</v>
      </c>
      <c r="I56" s="66">
        <v>385</v>
      </c>
      <c r="J56" s="66">
        <v>100</v>
      </c>
      <c r="K56" s="66">
        <f t="shared" si="3"/>
        <v>25.316455696202532</v>
      </c>
      <c r="L56" s="66">
        <f t="shared" si="4"/>
        <v>25.974025974025974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1680</v>
      </c>
      <c r="I57" s="66">
        <v>1680</v>
      </c>
      <c r="J57" s="66">
        <v>313.18</v>
      </c>
      <c r="K57" s="66" t="e">
        <f t="shared" si="3"/>
        <v>#DIV/0!</v>
      </c>
      <c r="L57" s="66">
        <f t="shared" si="4"/>
        <v>18.641666666666666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150</v>
      </c>
      <c r="I58" s="66">
        <v>150</v>
      </c>
      <c r="J58" s="66">
        <v>0</v>
      </c>
      <c r="K58" s="66" t="e">
        <f t="shared" si="3"/>
        <v>#DIV/0!</v>
      </c>
      <c r="L58" s="66">
        <f t="shared" si="4"/>
        <v>0</v>
      </c>
    </row>
    <row r="59" spans="2:12" x14ac:dyDescent="0.25">
      <c r="B59" s="65"/>
      <c r="C59" s="65" t="s">
        <v>135</v>
      </c>
      <c r="D59" s="65"/>
      <c r="E59" s="65"/>
      <c r="F59" s="65" t="s">
        <v>136</v>
      </c>
      <c r="G59" s="65">
        <f>G60+G62</f>
        <v>844.15000000000009</v>
      </c>
      <c r="H59" s="65">
        <f>H60+H62</f>
        <v>1447</v>
      </c>
      <c r="I59" s="65">
        <f>I60+I62</f>
        <v>1447</v>
      </c>
      <c r="J59" s="65">
        <f>J60+J62</f>
        <v>831.16</v>
      </c>
      <c r="K59" s="65">
        <f t="shared" si="3"/>
        <v>98.461173961973572</v>
      </c>
      <c r="L59" s="65">
        <f t="shared" si="4"/>
        <v>57.440221147201107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515.19000000000005</v>
      </c>
      <c r="H60" s="65">
        <f>H61</f>
        <v>1100</v>
      </c>
      <c r="I60" s="65">
        <f>I61</f>
        <v>1100</v>
      </c>
      <c r="J60" s="65">
        <f>J61</f>
        <v>463.84</v>
      </c>
      <c r="K60" s="65">
        <f t="shared" si="3"/>
        <v>90.032803431743616</v>
      </c>
      <c r="L60" s="65">
        <f t="shared" si="4"/>
        <v>42.167272727272724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515.19000000000005</v>
      </c>
      <c r="H61" s="66">
        <v>1100</v>
      </c>
      <c r="I61" s="66">
        <v>1100</v>
      </c>
      <c r="J61" s="66">
        <v>463.84</v>
      </c>
      <c r="K61" s="66">
        <f t="shared" si="3"/>
        <v>90.032803431743616</v>
      </c>
      <c r="L61" s="66">
        <f t="shared" si="4"/>
        <v>42.167272727272724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328.96</v>
      </c>
      <c r="H62" s="65">
        <f>H63</f>
        <v>347</v>
      </c>
      <c r="I62" s="65">
        <f>I63</f>
        <v>347</v>
      </c>
      <c r="J62" s="65">
        <f>J63</f>
        <v>367.32</v>
      </c>
      <c r="K62" s="65">
        <f t="shared" si="3"/>
        <v>111.66099221789884</v>
      </c>
      <c r="L62" s="65">
        <f t="shared" si="4"/>
        <v>105.85590778097983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328.96</v>
      </c>
      <c r="H63" s="66">
        <v>347</v>
      </c>
      <c r="I63" s="66">
        <v>347</v>
      </c>
      <c r="J63" s="66">
        <v>367.32</v>
      </c>
      <c r="K63" s="66">
        <f t="shared" si="3"/>
        <v>111.66099221789884</v>
      </c>
      <c r="L63" s="66">
        <f t="shared" si="4"/>
        <v>105.85590778097983</v>
      </c>
    </row>
    <row r="64" spans="2:12" x14ac:dyDescent="0.25">
      <c r="B64" s="65" t="s">
        <v>145</v>
      </c>
      <c r="C64" s="65"/>
      <c r="D64" s="65"/>
      <c r="E64" s="65"/>
      <c r="F64" s="65" t="s">
        <v>146</v>
      </c>
      <c r="G64" s="65">
        <f>G65</f>
        <v>2762.16</v>
      </c>
      <c r="H64" s="65">
        <f>H65</f>
        <v>5000</v>
      </c>
      <c r="I64" s="65">
        <f>I65</f>
        <v>5000</v>
      </c>
      <c r="J64" s="65">
        <f>J65</f>
        <v>2864.88</v>
      </c>
      <c r="K64" s="65">
        <f t="shared" si="3"/>
        <v>103.71882874272309</v>
      </c>
      <c r="L64" s="65">
        <f t="shared" si="4"/>
        <v>57.297600000000003</v>
      </c>
    </row>
    <row r="65" spans="2:12" x14ac:dyDescent="0.25">
      <c r="B65" s="65"/>
      <c r="C65" s="65" t="s">
        <v>147</v>
      </c>
      <c r="D65" s="65"/>
      <c r="E65" s="65"/>
      <c r="F65" s="65" t="s">
        <v>148</v>
      </c>
      <c r="G65" s="65">
        <f>G66+G68</f>
        <v>2762.16</v>
      </c>
      <c r="H65" s="65">
        <f>H66+H68</f>
        <v>5000</v>
      </c>
      <c r="I65" s="65">
        <f>I66+I68</f>
        <v>5000</v>
      </c>
      <c r="J65" s="65">
        <f>J66+J68</f>
        <v>2864.88</v>
      </c>
      <c r="K65" s="65">
        <f t="shared" si="3"/>
        <v>103.71882874272309</v>
      </c>
      <c r="L65" s="65">
        <f t="shared" si="4"/>
        <v>57.297600000000003</v>
      </c>
    </row>
    <row r="66" spans="2:12" x14ac:dyDescent="0.25">
      <c r="B66" s="65"/>
      <c r="C66" s="65"/>
      <c r="D66" s="65" t="s">
        <v>149</v>
      </c>
      <c r="E66" s="65"/>
      <c r="F66" s="65" t="s">
        <v>150</v>
      </c>
      <c r="G66" s="65">
        <f>G67</f>
        <v>734.13</v>
      </c>
      <c r="H66" s="65">
        <f>H67</f>
        <v>860</v>
      </c>
      <c r="I66" s="65">
        <f>I67</f>
        <v>860</v>
      </c>
      <c r="J66" s="65">
        <f>J67</f>
        <v>391.97</v>
      </c>
      <c r="K66" s="65">
        <f t="shared" si="3"/>
        <v>53.3924509283097</v>
      </c>
      <c r="L66" s="65">
        <f t="shared" si="4"/>
        <v>45.577906976744188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734.13</v>
      </c>
      <c r="H67" s="66">
        <v>860</v>
      </c>
      <c r="I67" s="66">
        <v>860</v>
      </c>
      <c r="J67" s="66">
        <v>391.97</v>
      </c>
      <c r="K67" s="66">
        <f t="shared" si="3"/>
        <v>53.3924509283097</v>
      </c>
      <c r="L67" s="66">
        <f t="shared" si="4"/>
        <v>45.577906976744188</v>
      </c>
    </row>
    <row r="68" spans="2:12" x14ac:dyDescent="0.25">
      <c r="B68" s="65"/>
      <c r="C68" s="65"/>
      <c r="D68" s="65" t="s">
        <v>153</v>
      </c>
      <c r="E68" s="65"/>
      <c r="F68" s="65" t="s">
        <v>154</v>
      </c>
      <c r="G68" s="65">
        <f>G69</f>
        <v>2028.03</v>
      </c>
      <c r="H68" s="65">
        <f>H69</f>
        <v>4140</v>
      </c>
      <c r="I68" s="65">
        <f>I69</f>
        <v>4140</v>
      </c>
      <c r="J68" s="65">
        <f>J69</f>
        <v>2472.91</v>
      </c>
      <c r="K68" s="65">
        <f t="shared" si="3"/>
        <v>121.93655912387884</v>
      </c>
      <c r="L68" s="65">
        <f t="shared" si="4"/>
        <v>59.732125603864738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2028.03</v>
      </c>
      <c r="H69" s="66">
        <v>4140</v>
      </c>
      <c r="I69" s="66">
        <v>4140</v>
      </c>
      <c r="J69" s="66">
        <v>2472.91</v>
      </c>
      <c r="K69" s="66">
        <f t="shared" si="3"/>
        <v>121.93655912387884</v>
      </c>
      <c r="L69" s="66">
        <f t="shared" si="4"/>
        <v>59.732125603864738</v>
      </c>
    </row>
    <row r="70" spans="2:12" x14ac:dyDescent="0.25">
      <c r="B70" s="65"/>
      <c r="C70" s="66"/>
      <c r="D70" s="67"/>
      <c r="E70" s="68"/>
      <c r="F70" s="8"/>
      <c r="G70" s="65"/>
      <c r="H70" s="65"/>
      <c r="I70" s="65"/>
      <c r="J70" s="65"/>
      <c r="K70" s="70"/>
      <c r="L70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0" sqref="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285789.3</v>
      </c>
      <c r="D6" s="71">
        <f>D7+D9</f>
        <v>737747</v>
      </c>
      <c r="E6" s="71">
        <f>E7+E9</f>
        <v>737747</v>
      </c>
      <c r="F6" s="71">
        <f>F7+F9</f>
        <v>422715.93</v>
      </c>
      <c r="G6" s="72">
        <f t="shared" ref="G6:G15" si="0">(F6*100)/C6</f>
        <v>147.91174127232895</v>
      </c>
      <c r="H6" s="72">
        <f t="shared" ref="H6:H15" si="1">(F6*100)/E6</f>
        <v>57.298224187966881</v>
      </c>
    </row>
    <row r="7" spans="1:8" x14ac:dyDescent="0.25">
      <c r="A7"/>
      <c r="B7" s="8" t="s">
        <v>157</v>
      </c>
      <c r="C7" s="71">
        <f>C8</f>
        <v>285777.63</v>
      </c>
      <c r="D7" s="71">
        <f>D8</f>
        <v>737447</v>
      </c>
      <c r="E7" s="71">
        <f>E8</f>
        <v>737447</v>
      </c>
      <c r="F7" s="71">
        <f>F8</f>
        <v>422616.95</v>
      </c>
      <c r="G7" s="72">
        <f t="shared" si="0"/>
        <v>147.88314606710119</v>
      </c>
      <c r="H7" s="72">
        <f t="shared" si="1"/>
        <v>57.308111633785209</v>
      </c>
    </row>
    <row r="8" spans="1:8" x14ac:dyDescent="0.25">
      <c r="A8"/>
      <c r="B8" s="16" t="s">
        <v>158</v>
      </c>
      <c r="C8" s="73">
        <v>285777.63</v>
      </c>
      <c r="D8" s="73">
        <v>737447</v>
      </c>
      <c r="E8" s="73">
        <v>737447</v>
      </c>
      <c r="F8" s="74">
        <v>422616.95</v>
      </c>
      <c r="G8" s="70">
        <f t="shared" si="0"/>
        <v>147.88314606710119</v>
      </c>
      <c r="H8" s="70">
        <f t="shared" si="1"/>
        <v>57.308111633785209</v>
      </c>
    </row>
    <row r="9" spans="1:8" x14ac:dyDescent="0.25">
      <c r="A9"/>
      <c r="B9" s="8" t="s">
        <v>159</v>
      </c>
      <c r="C9" s="71">
        <f>C10</f>
        <v>11.669999999999995</v>
      </c>
      <c r="D9" s="71">
        <f>D10</f>
        <v>300</v>
      </c>
      <c r="E9" s="71">
        <f>E10</f>
        <v>300</v>
      </c>
      <c r="F9" s="71">
        <f>F10</f>
        <v>98.98</v>
      </c>
      <c r="G9" s="72">
        <f t="shared" si="0"/>
        <v>848.15766923736112</v>
      </c>
      <c r="H9" s="72">
        <f t="shared" si="1"/>
        <v>32.993333333333332</v>
      </c>
    </row>
    <row r="10" spans="1:8" x14ac:dyDescent="0.25">
      <c r="A10"/>
      <c r="B10" s="16" t="s">
        <v>160</v>
      </c>
      <c r="C10" s="73">
        <v>11.669999999999995</v>
      </c>
      <c r="D10" s="73">
        <v>300</v>
      </c>
      <c r="E10" s="73">
        <v>300</v>
      </c>
      <c r="F10" s="74">
        <v>98.98</v>
      </c>
      <c r="G10" s="70">
        <f t="shared" si="0"/>
        <v>848.15766923736112</v>
      </c>
      <c r="H10" s="70">
        <f t="shared" si="1"/>
        <v>32.993333333333332</v>
      </c>
    </row>
    <row r="11" spans="1:8" x14ac:dyDescent="0.25">
      <c r="B11" s="8" t="s">
        <v>32</v>
      </c>
      <c r="C11" s="75">
        <f>C12+C14</f>
        <v>285822.75</v>
      </c>
      <c r="D11" s="75">
        <f>D12+D14</f>
        <v>737747</v>
      </c>
      <c r="E11" s="75">
        <f>E12+E14</f>
        <v>737747</v>
      </c>
      <c r="F11" s="75">
        <f>F12+F14</f>
        <v>422725.42</v>
      </c>
      <c r="G11" s="72">
        <f t="shared" si="0"/>
        <v>147.89775131615662</v>
      </c>
      <c r="H11" s="72">
        <f t="shared" si="1"/>
        <v>57.299510536810047</v>
      </c>
    </row>
    <row r="12" spans="1:8" x14ac:dyDescent="0.25">
      <c r="A12"/>
      <c r="B12" s="8" t="s">
        <v>157</v>
      </c>
      <c r="C12" s="75">
        <f>C13</f>
        <v>285777.63</v>
      </c>
      <c r="D12" s="75">
        <f>D13</f>
        <v>737447</v>
      </c>
      <c r="E12" s="75">
        <f>E13</f>
        <v>737447</v>
      </c>
      <c r="F12" s="75">
        <f>F13</f>
        <v>422616.95</v>
      </c>
      <c r="G12" s="72">
        <f t="shared" si="0"/>
        <v>147.88314606710119</v>
      </c>
      <c r="H12" s="72">
        <f t="shared" si="1"/>
        <v>57.308111633785209</v>
      </c>
    </row>
    <row r="13" spans="1:8" x14ac:dyDescent="0.25">
      <c r="A13"/>
      <c r="B13" s="16" t="s">
        <v>158</v>
      </c>
      <c r="C13" s="73">
        <v>285777.63</v>
      </c>
      <c r="D13" s="73">
        <v>737447</v>
      </c>
      <c r="E13" s="76">
        <v>737447</v>
      </c>
      <c r="F13" s="74">
        <v>422616.95</v>
      </c>
      <c r="G13" s="70">
        <f t="shared" si="0"/>
        <v>147.88314606710119</v>
      </c>
      <c r="H13" s="70">
        <f t="shared" si="1"/>
        <v>57.308111633785209</v>
      </c>
    </row>
    <row r="14" spans="1:8" x14ac:dyDescent="0.25">
      <c r="A14"/>
      <c r="B14" s="8" t="s">
        <v>159</v>
      </c>
      <c r="C14" s="75">
        <f>C15</f>
        <v>45.12</v>
      </c>
      <c r="D14" s="75">
        <f>D15</f>
        <v>300</v>
      </c>
      <c r="E14" s="75">
        <f>E15</f>
        <v>300</v>
      </c>
      <c r="F14" s="75">
        <f>F15</f>
        <v>108.47</v>
      </c>
      <c r="G14" s="72">
        <f t="shared" si="0"/>
        <v>240.40336879432624</v>
      </c>
      <c r="H14" s="72">
        <f t="shared" si="1"/>
        <v>36.156666666666666</v>
      </c>
    </row>
    <row r="15" spans="1:8" x14ac:dyDescent="0.25">
      <c r="A15"/>
      <c r="B15" s="16" t="s">
        <v>160</v>
      </c>
      <c r="C15" s="73">
        <v>45.12</v>
      </c>
      <c r="D15" s="73">
        <v>300</v>
      </c>
      <c r="E15" s="76">
        <v>300</v>
      </c>
      <c r="F15" s="74">
        <v>108.47</v>
      </c>
      <c r="G15" s="70">
        <f t="shared" si="0"/>
        <v>240.40336879432624</v>
      </c>
      <c r="H15" s="70">
        <f t="shared" si="1"/>
        <v>36.156666666666666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285822.75</v>
      </c>
      <c r="D6" s="75">
        <f t="shared" si="0"/>
        <v>737747</v>
      </c>
      <c r="E6" s="75">
        <f t="shared" si="0"/>
        <v>737747</v>
      </c>
      <c r="F6" s="75">
        <f t="shared" si="0"/>
        <v>422725.42</v>
      </c>
      <c r="G6" s="70">
        <f>(F6*100)/C6</f>
        <v>147.89775131615662</v>
      </c>
      <c r="H6" s="70">
        <f>(F6*100)/E6</f>
        <v>57.299510536810047</v>
      </c>
    </row>
    <row r="7" spans="2:8" x14ac:dyDescent="0.25">
      <c r="B7" s="8" t="s">
        <v>161</v>
      </c>
      <c r="C7" s="75">
        <f t="shared" si="0"/>
        <v>285822.75</v>
      </c>
      <c r="D7" s="75">
        <f t="shared" si="0"/>
        <v>737747</v>
      </c>
      <c r="E7" s="75">
        <f t="shared" si="0"/>
        <v>737747</v>
      </c>
      <c r="F7" s="75">
        <f t="shared" si="0"/>
        <v>422725.42</v>
      </c>
      <c r="G7" s="70">
        <f>(F7*100)/C7</f>
        <v>147.89775131615662</v>
      </c>
      <c r="H7" s="70">
        <f>(F7*100)/E7</f>
        <v>57.299510536810047</v>
      </c>
    </row>
    <row r="8" spans="2:8" x14ac:dyDescent="0.25">
      <c r="B8" s="11" t="s">
        <v>162</v>
      </c>
      <c r="C8" s="73">
        <v>285822.75</v>
      </c>
      <c r="D8" s="73">
        <v>737747</v>
      </c>
      <c r="E8" s="73">
        <v>737747</v>
      </c>
      <c r="F8" s="74">
        <v>422725.42</v>
      </c>
      <c r="G8" s="70">
        <f>(F8*100)/C8</f>
        <v>147.89775131615662</v>
      </c>
      <c r="H8" s="70">
        <f>(F8*100)/E8</f>
        <v>57.299510536810047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6"/>
  <sheetViews>
    <sheetView tabSelected="1" view="pageBreakPreview" zoomScale="60" zoomScaleNormal="100" workbookViewId="0">
      <selection activeCell="O11" sqref="O1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163</v>
      </c>
      <c r="C1" s="39"/>
    </row>
    <row r="2" spans="1:6" ht="15" customHeight="1" x14ac:dyDescent="0.2">
      <c r="A2" s="41" t="s">
        <v>34</v>
      </c>
      <c r="B2" s="42" t="s">
        <v>164</v>
      </c>
      <c r="C2" s="39"/>
    </row>
    <row r="3" spans="1:6" s="39" customFormat="1" ht="43.5" customHeight="1" x14ac:dyDescent="0.2">
      <c r="A3" s="43" t="s">
        <v>35</v>
      </c>
      <c r="B3" s="37" t="s">
        <v>165</v>
      </c>
    </row>
    <row r="4" spans="1:6" s="39" customFormat="1" x14ac:dyDescent="0.2">
      <c r="A4" s="43" t="s">
        <v>36</v>
      </c>
      <c r="B4" s="44" t="s">
        <v>166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167</v>
      </c>
      <c r="B7" s="46"/>
      <c r="C7" s="77">
        <f>C11</f>
        <v>737447</v>
      </c>
      <c r="D7" s="77">
        <f>D11</f>
        <v>737447</v>
      </c>
      <c r="E7" s="77">
        <f>E11</f>
        <v>422616.95000000007</v>
      </c>
      <c r="F7" s="77">
        <f>(E7*100)/D7</f>
        <v>57.308111633785209</v>
      </c>
    </row>
    <row r="8" spans="1:6" x14ac:dyDescent="0.2">
      <c r="A8" s="47" t="s">
        <v>68</v>
      </c>
      <c r="B8" s="46"/>
      <c r="C8" s="77">
        <f>C62</f>
        <v>300</v>
      </c>
      <c r="D8" s="77">
        <f>D62</f>
        <v>300</v>
      </c>
      <c r="E8" s="77">
        <f>E62</f>
        <v>108.47</v>
      </c>
      <c r="F8" s="77">
        <f>(E8*100)/D8</f>
        <v>36.156666666666666</v>
      </c>
    </row>
    <row r="9" spans="1:6" s="57" customFormat="1" x14ac:dyDescent="0.2"/>
    <row r="10" spans="1:6" ht="38.25" x14ac:dyDescent="0.2">
      <c r="A10" s="47" t="s">
        <v>168</v>
      </c>
      <c r="B10" s="47" t="s">
        <v>169</v>
      </c>
      <c r="C10" s="47" t="s">
        <v>43</v>
      </c>
      <c r="D10" s="47" t="s">
        <v>170</v>
      </c>
      <c r="E10" s="47" t="s">
        <v>171</v>
      </c>
      <c r="F10" s="47" t="s">
        <v>172</v>
      </c>
    </row>
    <row r="11" spans="1:6" x14ac:dyDescent="0.2">
      <c r="A11" s="48" t="s">
        <v>167</v>
      </c>
      <c r="B11" s="48" t="s">
        <v>173</v>
      </c>
      <c r="C11" s="78">
        <f>C12+C51</f>
        <v>737447</v>
      </c>
      <c r="D11" s="78">
        <f>D12+D51</f>
        <v>737447</v>
      </c>
      <c r="E11" s="78">
        <f>E12+E51</f>
        <v>422616.95000000007</v>
      </c>
      <c r="F11" s="79">
        <f>(E11*100)/D11</f>
        <v>57.308111633785209</v>
      </c>
    </row>
    <row r="12" spans="1:6" x14ac:dyDescent="0.2">
      <c r="A12" s="49" t="s">
        <v>66</v>
      </c>
      <c r="B12" s="50" t="s">
        <v>67</v>
      </c>
      <c r="C12" s="80">
        <f>C13+C21+C46</f>
        <v>732447</v>
      </c>
      <c r="D12" s="80">
        <f>D13+D21+D46</f>
        <v>732447</v>
      </c>
      <c r="E12" s="80">
        <f>E13+E21+E46</f>
        <v>419752.07000000007</v>
      </c>
      <c r="F12" s="81">
        <f>(E12*100)/D12</f>
        <v>57.308183390743629</v>
      </c>
    </row>
    <row r="13" spans="1:6" x14ac:dyDescent="0.2">
      <c r="A13" s="51" t="s">
        <v>68</v>
      </c>
      <c r="B13" s="52" t="s">
        <v>69</v>
      </c>
      <c r="C13" s="82">
        <f>C14+C17+C19</f>
        <v>630000</v>
      </c>
      <c r="D13" s="82">
        <f>D14+D17+D19</f>
        <v>630000</v>
      </c>
      <c r="E13" s="82">
        <f>E14+E17+E19</f>
        <v>370609.45000000007</v>
      </c>
      <c r="F13" s="81">
        <f>(E13*100)/D13</f>
        <v>58.826896825396823</v>
      </c>
    </row>
    <row r="14" spans="1:6" x14ac:dyDescent="0.2">
      <c r="A14" s="53" t="s">
        <v>70</v>
      </c>
      <c r="B14" s="54" t="s">
        <v>71</v>
      </c>
      <c r="C14" s="83">
        <f>C15+C16</f>
        <v>534850</v>
      </c>
      <c r="D14" s="83">
        <f>D15+D16</f>
        <v>534850</v>
      </c>
      <c r="E14" s="83">
        <f>E15+E16</f>
        <v>311425.21000000002</v>
      </c>
      <c r="F14" s="83">
        <f>(E14*100)/D14</f>
        <v>58.226644853697302</v>
      </c>
    </row>
    <row r="15" spans="1:6" x14ac:dyDescent="0.2">
      <c r="A15" s="55" t="s">
        <v>72</v>
      </c>
      <c r="B15" s="56" t="s">
        <v>73</v>
      </c>
      <c r="C15" s="84">
        <v>532850</v>
      </c>
      <c r="D15" s="84">
        <v>532850</v>
      </c>
      <c r="E15" s="84">
        <v>310935.7</v>
      </c>
      <c r="F15" s="84"/>
    </row>
    <row r="16" spans="1:6" x14ac:dyDescent="0.2">
      <c r="A16" s="55" t="s">
        <v>74</v>
      </c>
      <c r="B16" s="56" t="s">
        <v>75</v>
      </c>
      <c r="C16" s="84">
        <v>2000</v>
      </c>
      <c r="D16" s="84">
        <v>2000</v>
      </c>
      <c r="E16" s="84">
        <v>489.51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11000</v>
      </c>
      <c r="D17" s="83">
        <f>D18</f>
        <v>11000</v>
      </c>
      <c r="E17" s="83">
        <f>E18</f>
        <v>7799.08</v>
      </c>
      <c r="F17" s="83">
        <f>(E17*100)/D17</f>
        <v>70.900727272727266</v>
      </c>
    </row>
    <row r="18" spans="1:6" x14ac:dyDescent="0.2">
      <c r="A18" s="55" t="s">
        <v>78</v>
      </c>
      <c r="B18" s="56" t="s">
        <v>77</v>
      </c>
      <c r="C18" s="84">
        <v>11000</v>
      </c>
      <c r="D18" s="84">
        <v>11000</v>
      </c>
      <c r="E18" s="84">
        <v>7799.08</v>
      </c>
      <c r="F18" s="84"/>
    </row>
    <row r="19" spans="1:6" x14ac:dyDescent="0.2">
      <c r="A19" s="53" t="s">
        <v>79</v>
      </c>
      <c r="B19" s="54" t="s">
        <v>80</v>
      </c>
      <c r="C19" s="83">
        <f>C20</f>
        <v>84150</v>
      </c>
      <c r="D19" s="83">
        <f>D20</f>
        <v>84150</v>
      </c>
      <c r="E19" s="83">
        <f>E20</f>
        <v>51385.16</v>
      </c>
      <c r="F19" s="83">
        <f>(E19*100)/D19</f>
        <v>61.063767082590608</v>
      </c>
    </row>
    <row r="20" spans="1:6" x14ac:dyDescent="0.2">
      <c r="A20" s="55" t="s">
        <v>81</v>
      </c>
      <c r="B20" s="56" t="s">
        <v>82</v>
      </c>
      <c r="C20" s="84">
        <v>84150</v>
      </c>
      <c r="D20" s="84">
        <v>84150</v>
      </c>
      <c r="E20" s="84">
        <v>51385.16</v>
      </c>
      <c r="F20" s="84"/>
    </row>
    <row r="21" spans="1:6" x14ac:dyDescent="0.2">
      <c r="A21" s="51" t="s">
        <v>83</v>
      </c>
      <c r="B21" s="52" t="s">
        <v>84</v>
      </c>
      <c r="C21" s="82">
        <f>C22+C26+C30+C40+C42</f>
        <v>101000</v>
      </c>
      <c r="D21" s="82">
        <f>D22+D26+D30+D40+D42</f>
        <v>101000</v>
      </c>
      <c r="E21" s="82">
        <f>E22+E26+E30+E40+E42</f>
        <v>48311.460000000006</v>
      </c>
      <c r="F21" s="81">
        <f>(E21*100)/D21</f>
        <v>47.833128712871286</v>
      </c>
    </row>
    <row r="22" spans="1:6" x14ac:dyDescent="0.2">
      <c r="A22" s="53" t="s">
        <v>85</v>
      </c>
      <c r="B22" s="54" t="s">
        <v>86</v>
      </c>
      <c r="C22" s="83">
        <f>C23+C24+C25</f>
        <v>15045</v>
      </c>
      <c r="D22" s="83">
        <f>D23+D24+D25</f>
        <v>15045</v>
      </c>
      <c r="E22" s="83">
        <f>E23+E24+E25</f>
        <v>9264.4700000000012</v>
      </c>
      <c r="F22" s="83">
        <f>(E22*100)/D22</f>
        <v>61.578398138916583</v>
      </c>
    </row>
    <row r="23" spans="1:6" x14ac:dyDescent="0.2">
      <c r="A23" s="55" t="s">
        <v>87</v>
      </c>
      <c r="B23" s="56" t="s">
        <v>88</v>
      </c>
      <c r="C23" s="84">
        <v>3400</v>
      </c>
      <c r="D23" s="84">
        <v>3400</v>
      </c>
      <c r="E23" s="84">
        <v>2668</v>
      </c>
      <c r="F23" s="84"/>
    </row>
    <row r="24" spans="1:6" ht="25.5" x14ac:dyDescent="0.2">
      <c r="A24" s="55" t="s">
        <v>89</v>
      </c>
      <c r="B24" s="56" t="s">
        <v>90</v>
      </c>
      <c r="C24" s="84">
        <v>11300</v>
      </c>
      <c r="D24" s="84">
        <v>11300</v>
      </c>
      <c r="E24" s="84">
        <v>6596.47</v>
      </c>
      <c r="F24" s="84"/>
    </row>
    <row r="25" spans="1:6" x14ac:dyDescent="0.2">
      <c r="A25" s="55" t="s">
        <v>91</v>
      </c>
      <c r="B25" s="56" t="s">
        <v>92</v>
      </c>
      <c r="C25" s="84">
        <v>345</v>
      </c>
      <c r="D25" s="84">
        <v>345</v>
      </c>
      <c r="E25" s="84">
        <v>0</v>
      </c>
      <c r="F25" s="84"/>
    </row>
    <row r="26" spans="1:6" x14ac:dyDescent="0.2">
      <c r="A26" s="53" t="s">
        <v>95</v>
      </c>
      <c r="B26" s="54" t="s">
        <v>96</v>
      </c>
      <c r="C26" s="83">
        <f>C27+C28+C29</f>
        <v>12830</v>
      </c>
      <c r="D26" s="83">
        <f>D27+D28+D29</f>
        <v>12830</v>
      </c>
      <c r="E26" s="83">
        <f>E27+E28+E29</f>
        <v>5114.0399999999991</v>
      </c>
      <c r="F26" s="83">
        <f>(E26*100)/D26</f>
        <v>39.860015588464535</v>
      </c>
    </row>
    <row r="27" spans="1:6" x14ac:dyDescent="0.2">
      <c r="A27" s="55" t="s">
        <v>97</v>
      </c>
      <c r="B27" s="56" t="s">
        <v>98</v>
      </c>
      <c r="C27" s="84">
        <v>5000</v>
      </c>
      <c r="D27" s="84">
        <v>5000</v>
      </c>
      <c r="E27" s="84">
        <v>2150</v>
      </c>
      <c r="F27" s="84"/>
    </row>
    <row r="28" spans="1:6" x14ac:dyDescent="0.2">
      <c r="A28" s="55" t="s">
        <v>99</v>
      </c>
      <c r="B28" s="56" t="s">
        <v>100</v>
      </c>
      <c r="C28" s="84">
        <v>7300</v>
      </c>
      <c r="D28" s="84">
        <v>7300</v>
      </c>
      <c r="E28" s="84">
        <v>2418.39</v>
      </c>
      <c r="F28" s="84"/>
    </row>
    <row r="29" spans="1:6" x14ac:dyDescent="0.2">
      <c r="A29" s="55" t="s">
        <v>101</v>
      </c>
      <c r="B29" s="56" t="s">
        <v>102</v>
      </c>
      <c r="C29" s="84">
        <v>530</v>
      </c>
      <c r="D29" s="84">
        <v>530</v>
      </c>
      <c r="E29" s="84">
        <v>545.65</v>
      </c>
      <c r="F29" s="84"/>
    </row>
    <row r="30" spans="1:6" x14ac:dyDescent="0.2">
      <c r="A30" s="53" t="s">
        <v>103</v>
      </c>
      <c r="B30" s="54" t="s">
        <v>104</v>
      </c>
      <c r="C30" s="83">
        <f>C31+C32+C33+C34+C35+C36+C37+C38+C39</f>
        <v>70645</v>
      </c>
      <c r="D30" s="83">
        <f>D31+D32+D33+D34+D35+D36+D37+D38+D39</f>
        <v>70645</v>
      </c>
      <c r="E30" s="83">
        <f>E31+E32+E33+E34+E35+E36+E37+E38+E39</f>
        <v>33439.770000000004</v>
      </c>
      <c r="F30" s="83">
        <f>(E30*100)/D30</f>
        <v>47.334942317219905</v>
      </c>
    </row>
    <row r="31" spans="1:6" x14ac:dyDescent="0.2">
      <c r="A31" s="55" t="s">
        <v>105</v>
      </c>
      <c r="B31" s="56" t="s">
        <v>106</v>
      </c>
      <c r="C31" s="84">
        <v>4950</v>
      </c>
      <c r="D31" s="84">
        <v>4950</v>
      </c>
      <c r="E31" s="84">
        <v>2272.58</v>
      </c>
      <c r="F31" s="84"/>
    </row>
    <row r="32" spans="1:6" x14ac:dyDescent="0.2">
      <c r="A32" s="55" t="s">
        <v>107</v>
      </c>
      <c r="B32" s="56" t="s">
        <v>108</v>
      </c>
      <c r="C32" s="84">
        <v>2946</v>
      </c>
      <c r="D32" s="84">
        <v>2946</v>
      </c>
      <c r="E32" s="84">
        <v>885.45</v>
      </c>
      <c r="F32" s="84"/>
    </row>
    <row r="33" spans="1:6" x14ac:dyDescent="0.2">
      <c r="A33" s="55" t="s">
        <v>109</v>
      </c>
      <c r="B33" s="56" t="s">
        <v>110</v>
      </c>
      <c r="C33" s="84">
        <v>800</v>
      </c>
      <c r="D33" s="84">
        <v>800</v>
      </c>
      <c r="E33" s="84">
        <v>0</v>
      </c>
      <c r="F33" s="84"/>
    </row>
    <row r="34" spans="1:6" x14ac:dyDescent="0.2">
      <c r="A34" s="55" t="s">
        <v>111</v>
      </c>
      <c r="B34" s="56" t="s">
        <v>112</v>
      </c>
      <c r="C34" s="84">
        <v>1225</v>
      </c>
      <c r="D34" s="84">
        <v>1225</v>
      </c>
      <c r="E34" s="84">
        <v>906.17</v>
      </c>
      <c r="F34" s="84"/>
    </row>
    <row r="35" spans="1:6" x14ac:dyDescent="0.2">
      <c r="A35" s="55" t="s">
        <v>113</v>
      </c>
      <c r="B35" s="56" t="s">
        <v>114</v>
      </c>
      <c r="C35" s="84">
        <v>4824</v>
      </c>
      <c r="D35" s="84">
        <v>4824</v>
      </c>
      <c r="E35" s="84">
        <v>2450.85</v>
      </c>
      <c r="F35" s="84"/>
    </row>
    <row r="36" spans="1:6" x14ac:dyDescent="0.2">
      <c r="A36" s="55" t="s">
        <v>115</v>
      </c>
      <c r="B36" s="56" t="s">
        <v>116</v>
      </c>
      <c r="C36" s="84">
        <v>400</v>
      </c>
      <c r="D36" s="84">
        <v>400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55000</v>
      </c>
      <c r="D37" s="84">
        <v>55000</v>
      </c>
      <c r="E37" s="84">
        <v>26500</v>
      </c>
      <c r="F37" s="84"/>
    </row>
    <row r="38" spans="1:6" x14ac:dyDescent="0.2">
      <c r="A38" s="55" t="s">
        <v>119</v>
      </c>
      <c r="B38" s="56" t="s">
        <v>120</v>
      </c>
      <c r="C38" s="84">
        <v>100</v>
      </c>
      <c r="D38" s="84">
        <v>100</v>
      </c>
      <c r="E38" s="84">
        <v>206.64</v>
      </c>
      <c r="F38" s="84"/>
    </row>
    <row r="39" spans="1:6" x14ac:dyDescent="0.2">
      <c r="A39" s="55" t="s">
        <v>121</v>
      </c>
      <c r="B39" s="56" t="s">
        <v>122</v>
      </c>
      <c r="C39" s="84">
        <v>400</v>
      </c>
      <c r="D39" s="84">
        <v>400</v>
      </c>
      <c r="E39" s="84">
        <v>218.08</v>
      </c>
      <c r="F39" s="84"/>
    </row>
    <row r="40" spans="1:6" x14ac:dyDescent="0.2">
      <c r="A40" s="53" t="s">
        <v>123</v>
      </c>
      <c r="B40" s="54" t="s">
        <v>124</v>
      </c>
      <c r="C40" s="83">
        <f>C41</f>
        <v>265</v>
      </c>
      <c r="D40" s="83">
        <f>D41</f>
        <v>265</v>
      </c>
      <c r="E40" s="83">
        <f>E41</f>
        <v>80</v>
      </c>
      <c r="F40" s="83">
        <f>(E40*100)/D40</f>
        <v>30.188679245283019</v>
      </c>
    </row>
    <row r="41" spans="1:6" ht="25.5" x14ac:dyDescent="0.2">
      <c r="A41" s="55" t="s">
        <v>125</v>
      </c>
      <c r="B41" s="56" t="s">
        <v>126</v>
      </c>
      <c r="C41" s="84">
        <v>265</v>
      </c>
      <c r="D41" s="84">
        <v>265</v>
      </c>
      <c r="E41" s="84">
        <v>80</v>
      </c>
      <c r="F41" s="84"/>
    </row>
    <row r="42" spans="1:6" x14ac:dyDescent="0.2">
      <c r="A42" s="53" t="s">
        <v>127</v>
      </c>
      <c r="B42" s="54" t="s">
        <v>128</v>
      </c>
      <c r="C42" s="83">
        <f>C43+C44+C45</f>
        <v>2215</v>
      </c>
      <c r="D42" s="83">
        <f>D43+D44+D45</f>
        <v>2215</v>
      </c>
      <c r="E42" s="83">
        <f>E43+E44+E45</f>
        <v>413.18</v>
      </c>
      <c r="F42" s="83">
        <f>(E42*100)/D42</f>
        <v>18.65372460496614</v>
      </c>
    </row>
    <row r="43" spans="1:6" x14ac:dyDescent="0.2">
      <c r="A43" s="55" t="s">
        <v>129</v>
      </c>
      <c r="B43" s="56" t="s">
        <v>130</v>
      </c>
      <c r="C43" s="84">
        <v>385</v>
      </c>
      <c r="D43" s="84">
        <v>385</v>
      </c>
      <c r="E43" s="84">
        <v>100</v>
      </c>
      <c r="F43" s="84"/>
    </row>
    <row r="44" spans="1:6" x14ac:dyDescent="0.2">
      <c r="A44" s="55" t="s">
        <v>131</v>
      </c>
      <c r="B44" s="56" t="s">
        <v>132</v>
      </c>
      <c r="C44" s="84">
        <v>1680</v>
      </c>
      <c r="D44" s="84">
        <v>1680</v>
      </c>
      <c r="E44" s="84">
        <v>313.18</v>
      </c>
      <c r="F44" s="84"/>
    </row>
    <row r="45" spans="1:6" x14ac:dyDescent="0.2">
      <c r="A45" s="55" t="s">
        <v>133</v>
      </c>
      <c r="B45" s="56" t="s">
        <v>134</v>
      </c>
      <c r="C45" s="84">
        <v>150</v>
      </c>
      <c r="D45" s="84">
        <v>150</v>
      </c>
      <c r="E45" s="84">
        <v>0</v>
      </c>
      <c r="F45" s="84"/>
    </row>
    <row r="46" spans="1:6" x14ac:dyDescent="0.2">
      <c r="A46" s="51" t="s">
        <v>135</v>
      </c>
      <c r="B46" s="52" t="s">
        <v>136</v>
      </c>
      <c r="C46" s="82">
        <f>C47+C49</f>
        <v>1447</v>
      </c>
      <c r="D46" s="82">
        <f>D47+D49</f>
        <v>1447</v>
      </c>
      <c r="E46" s="82">
        <f>E47+E49</f>
        <v>831.16</v>
      </c>
      <c r="F46" s="81">
        <f>(E46*100)/D46</f>
        <v>57.440221147201107</v>
      </c>
    </row>
    <row r="47" spans="1:6" x14ac:dyDescent="0.2">
      <c r="A47" s="53" t="s">
        <v>137</v>
      </c>
      <c r="B47" s="54" t="s">
        <v>138</v>
      </c>
      <c r="C47" s="83">
        <f>C48</f>
        <v>1100</v>
      </c>
      <c r="D47" s="83">
        <f>D48</f>
        <v>1100</v>
      </c>
      <c r="E47" s="83">
        <f>E48</f>
        <v>463.84</v>
      </c>
      <c r="F47" s="83">
        <f>(E47*100)/D47</f>
        <v>42.167272727272724</v>
      </c>
    </row>
    <row r="48" spans="1:6" ht="25.5" x14ac:dyDescent="0.2">
      <c r="A48" s="55" t="s">
        <v>139</v>
      </c>
      <c r="B48" s="56" t="s">
        <v>140</v>
      </c>
      <c r="C48" s="84">
        <v>1100</v>
      </c>
      <c r="D48" s="84">
        <v>1100</v>
      </c>
      <c r="E48" s="84">
        <v>463.84</v>
      </c>
      <c r="F48" s="84"/>
    </row>
    <row r="49" spans="1:6" x14ac:dyDescent="0.2">
      <c r="A49" s="53" t="s">
        <v>141</v>
      </c>
      <c r="B49" s="54" t="s">
        <v>142</v>
      </c>
      <c r="C49" s="83">
        <f>C50</f>
        <v>347</v>
      </c>
      <c r="D49" s="83">
        <f>D50</f>
        <v>347</v>
      </c>
      <c r="E49" s="83">
        <f>E50</f>
        <v>367.32</v>
      </c>
      <c r="F49" s="83">
        <f>(E49*100)/D49</f>
        <v>105.85590778097983</v>
      </c>
    </row>
    <row r="50" spans="1:6" x14ac:dyDescent="0.2">
      <c r="A50" s="55" t="s">
        <v>143</v>
      </c>
      <c r="B50" s="56" t="s">
        <v>144</v>
      </c>
      <c r="C50" s="84">
        <v>347</v>
      </c>
      <c r="D50" s="84">
        <v>347</v>
      </c>
      <c r="E50" s="84">
        <v>367.32</v>
      </c>
      <c r="F50" s="84"/>
    </row>
    <row r="51" spans="1:6" x14ac:dyDescent="0.2">
      <c r="A51" s="49" t="s">
        <v>145</v>
      </c>
      <c r="B51" s="50" t="s">
        <v>146</v>
      </c>
      <c r="C51" s="80">
        <f>C52</f>
        <v>5000</v>
      </c>
      <c r="D51" s="80">
        <f>D52</f>
        <v>5000</v>
      </c>
      <c r="E51" s="80">
        <f>E52</f>
        <v>2864.88</v>
      </c>
      <c r="F51" s="81">
        <f>(E51*100)/D51</f>
        <v>57.297600000000003</v>
      </c>
    </row>
    <row r="52" spans="1:6" x14ac:dyDescent="0.2">
      <c r="A52" s="51" t="s">
        <v>147</v>
      </c>
      <c r="B52" s="52" t="s">
        <v>148</v>
      </c>
      <c r="C52" s="82">
        <f>C53+C55</f>
        <v>5000</v>
      </c>
      <c r="D52" s="82">
        <f>D53+D55</f>
        <v>5000</v>
      </c>
      <c r="E52" s="82">
        <f>E53+E55</f>
        <v>2864.88</v>
      </c>
      <c r="F52" s="81">
        <f>(E52*100)/D52</f>
        <v>57.297600000000003</v>
      </c>
    </row>
    <row r="53" spans="1:6" x14ac:dyDescent="0.2">
      <c r="A53" s="53" t="s">
        <v>149</v>
      </c>
      <c r="B53" s="54" t="s">
        <v>150</v>
      </c>
      <c r="C53" s="83">
        <f>C54</f>
        <v>860</v>
      </c>
      <c r="D53" s="83">
        <f>D54</f>
        <v>860</v>
      </c>
      <c r="E53" s="83">
        <f>E54</f>
        <v>391.97</v>
      </c>
      <c r="F53" s="83">
        <f>(E53*100)/D53</f>
        <v>45.577906976744188</v>
      </c>
    </row>
    <row r="54" spans="1:6" x14ac:dyDescent="0.2">
      <c r="A54" s="55" t="s">
        <v>151</v>
      </c>
      <c r="B54" s="56" t="s">
        <v>152</v>
      </c>
      <c r="C54" s="84">
        <v>860</v>
      </c>
      <c r="D54" s="84">
        <v>860</v>
      </c>
      <c r="E54" s="84">
        <v>391.97</v>
      </c>
      <c r="F54" s="84"/>
    </row>
    <row r="55" spans="1:6" x14ac:dyDescent="0.2">
      <c r="A55" s="53" t="s">
        <v>153</v>
      </c>
      <c r="B55" s="54" t="s">
        <v>154</v>
      </c>
      <c r="C55" s="83">
        <f>C56</f>
        <v>4140</v>
      </c>
      <c r="D55" s="83">
        <f>D56</f>
        <v>4140</v>
      </c>
      <c r="E55" s="83">
        <f>E56</f>
        <v>2472.91</v>
      </c>
      <c r="F55" s="83">
        <f>(E55*100)/D55</f>
        <v>59.732125603864738</v>
      </c>
    </row>
    <row r="56" spans="1:6" x14ac:dyDescent="0.2">
      <c r="A56" s="55" t="s">
        <v>155</v>
      </c>
      <c r="B56" s="56" t="s">
        <v>156</v>
      </c>
      <c r="C56" s="84">
        <v>4140</v>
      </c>
      <c r="D56" s="84">
        <v>4140</v>
      </c>
      <c r="E56" s="84">
        <v>2472.91</v>
      </c>
      <c r="F56" s="84"/>
    </row>
    <row r="57" spans="1:6" x14ac:dyDescent="0.2">
      <c r="A57" s="49" t="s">
        <v>50</v>
      </c>
      <c r="B57" s="50" t="s">
        <v>51</v>
      </c>
      <c r="C57" s="80">
        <f t="shared" ref="C57:E58" si="0">C58</f>
        <v>737447</v>
      </c>
      <c r="D57" s="80">
        <f t="shared" si="0"/>
        <v>737447</v>
      </c>
      <c r="E57" s="80">
        <f t="shared" si="0"/>
        <v>422616.95</v>
      </c>
      <c r="F57" s="81">
        <f>(E57*100)/D57</f>
        <v>57.308111633785209</v>
      </c>
    </row>
    <row r="58" spans="1:6" x14ac:dyDescent="0.2">
      <c r="A58" s="51" t="s">
        <v>58</v>
      </c>
      <c r="B58" s="52" t="s">
        <v>59</v>
      </c>
      <c r="C58" s="82">
        <f t="shared" si="0"/>
        <v>737447</v>
      </c>
      <c r="D58" s="82">
        <f t="shared" si="0"/>
        <v>737447</v>
      </c>
      <c r="E58" s="82">
        <f t="shared" si="0"/>
        <v>422616.95</v>
      </c>
      <c r="F58" s="81">
        <f>(E58*100)/D58</f>
        <v>57.308111633785209</v>
      </c>
    </row>
    <row r="59" spans="1:6" ht="25.5" x14ac:dyDescent="0.2">
      <c r="A59" s="53" t="s">
        <v>60</v>
      </c>
      <c r="B59" s="54" t="s">
        <v>61</v>
      </c>
      <c r="C59" s="83">
        <f>C60+C61</f>
        <v>737447</v>
      </c>
      <c r="D59" s="83">
        <f>D60+D61</f>
        <v>737447</v>
      </c>
      <c r="E59" s="83">
        <f>E60+E61</f>
        <v>422616.95</v>
      </c>
      <c r="F59" s="83">
        <f>(E59*100)/D59</f>
        <v>57.308111633785209</v>
      </c>
    </row>
    <row r="60" spans="1:6" x14ac:dyDescent="0.2">
      <c r="A60" s="55" t="s">
        <v>62</v>
      </c>
      <c r="B60" s="56" t="s">
        <v>63</v>
      </c>
      <c r="C60" s="84">
        <v>732447</v>
      </c>
      <c r="D60" s="84">
        <v>732447</v>
      </c>
      <c r="E60" s="84">
        <v>419752.07</v>
      </c>
      <c r="F60" s="84"/>
    </row>
    <row r="61" spans="1:6" ht="25.5" x14ac:dyDescent="0.2">
      <c r="A61" s="55" t="s">
        <v>64</v>
      </c>
      <c r="B61" s="56" t="s">
        <v>65</v>
      </c>
      <c r="C61" s="84">
        <v>5000</v>
      </c>
      <c r="D61" s="84">
        <v>5000</v>
      </c>
      <c r="E61" s="84">
        <v>2864.88</v>
      </c>
      <c r="F61" s="84"/>
    </row>
    <row r="62" spans="1:6" x14ac:dyDescent="0.2">
      <c r="A62" s="48" t="s">
        <v>68</v>
      </c>
      <c r="B62" s="48" t="s">
        <v>174</v>
      </c>
      <c r="C62" s="78">
        <f t="shared" ref="C62:E65" si="1">C63</f>
        <v>300</v>
      </c>
      <c r="D62" s="78">
        <f t="shared" si="1"/>
        <v>300</v>
      </c>
      <c r="E62" s="78">
        <f t="shared" si="1"/>
        <v>108.47</v>
      </c>
      <c r="F62" s="79">
        <f>(E62*100)/D62</f>
        <v>36.156666666666666</v>
      </c>
    </row>
    <row r="63" spans="1:6" x14ac:dyDescent="0.2">
      <c r="A63" s="49" t="s">
        <v>66</v>
      </c>
      <c r="B63" s="50" t="s">
        <v>67</v>
      </c>
      <c r="C63" s="80">
        <f t="shared" si="1"/>
        <v>300</v>
      </c>
      <c r="D63" s="80">
        <f t="shared" si="1"/>
        <v>300</v>
      </c>
      <c r="E63" s="80">
        <f t="shared" si="1"/>
        <v>108.47</v>
      </c>
      <c r="F63" s="81">
        <f>(E63*100)/D63</f>
        <v>36.156666666666666</v>
      </c>
    </row>
    <row r="64" spans="1:6" x14ac:dyDescent="0.2">
      <c r="A64" s="51" t="s">
        <v>83</v>
      </c>
      <c r="B64" s="52" t="s">
        <v>84</v>
      </c>
      <c r="C64" s="82">
        <f t="shared" si="1"/>
        <v>300</v>
      </c>
      <c r="D64" s="82">
        <f t="shared" si="1"/>
        <v>300</v>
      </c>
      <c r="E64" s="82">
        <f t="shared" si="1"/>
        <v>108.47</v>
      </c>
      <c r="F64" s="81">
        <f>(E64*100)/D64</f>
        <v>36.156666666666666</v>
      </c>
    </row>
    <row r="65" spans="1:6" x14ac:dyDescent="0.2">
      <c r="A65" s="53" t="s">
        <v>95</v>
      </c>
      <c r="B65" s="54" t="s">
        <v>96</v>
      </c>
      <c r="C65" s="83">
        <f t="shared" si="1"/>
        <v>300</v>
      </c>
      <c r="D65" s="83">
        <f t="shared" si="1"/>
        <v>300</v>
      </c>
      <c r="E65" s="83">
        <f t="shared" si="1"/>
        <v>108.47</v>
      </c>
      <c r="F65" s="83">
        <f>(E65*100)/D65</f>
        <v>36.156666666666666</v>
      </c>
    </row>
    <row r="66" spans="1:6" x14ac:dyDescent="0.2">
      <c r="A66" s="55" t="s">
        <v>97</v>
      </c>
      <c r="B66" s="56" t="s">
        <v>98</v>
      </c>
      <c r="C66" s="84">
        <v>300</v>
      </c>
      <c r="D66" s="84">
        <v>300</v>
      </c>
      <c r="E66" s="84">
        <v>108.47</v>
      </c>
      <c r="F66" s="84"/>
    </row>
    <row r="67" spans="1:6" x14ac:dyDescent="0.2">
      <c r="A67" s="49" t="s">
        <v>50</v>
      </c>
      <c r="B67" s="50" t="s">
        <v>51</v>
      </c>
      <c r="C67" s="80">
        <f t="shared" ref="C67:E69" si="2">C68</f>
        <v>300</v>
      </c>
      <c r="D67" s="80">
        <f t="shared" si="2"/>
        <v>300</v>
      </c>
      <c r="E67" s="80">
        <f t="shared" si="2"/>
        <v>108.47</v>
      </c>
      <c r="F67" s="81">
        <f>(E67*100)/D67</f>
        <v>36.156666666666666</v>
      </c>
    </row>
    <row r="68" spans="1:6" x14ac:dyDescent="0.2">
      <c r="A68" s="51" t="s">
        <v>52</v>
      </c>
      <c r="B68" s="52" t="s">
        <v>53</v>
      </c>
      <c r="C68" s="82">
        <f t="shared" si="2"/>
        <v>300</v>
      </c>
      <c r="D68" s="82">
        <f t="shared" si="2"/>
        <v>300</v>
      </c>
      <c r="E68" s="82">
        <f t="shared" si="2"/>
        <v>108.47</v>
      </c>
      <c r="F68" s="81">
        <f>(E68*100)/D68</f>
        <v>36.156666666666666</v>
      </c>
    </row>
    <row r="69" spans="1:6" x14ac:dyDescent="0.2">
      <c r="A69" s="53" t="s">
        <v>54</v>
      </c>
      <c r="B69" s="54" t="s">
        <v>55</v>
      </c>
      <c r="C69" s="83">
        <f t="shared" si="2"/>
        <v>300</v>
      </c>
      <c r="D69" s="83">
        <f t="shared" si="2"/>
        <v>300</v>
      </c>
      <c r="E69" s="83">
        <f t="shared" si="2"/>
        <v>108.47</v>
      </c>
      <c r="F69" s="83">
        <f>(E69*100)/D69</f>
        <v>36.156666666666666</v>
      </c>
    </row>
    <row r="70" spans="1:6" x14ac:dyDescent="0.2">
      <c r="A70" s="55" t="s">
        <v>56</v>
      </c>
      <c r="B70" s="56" t="s">
        <v>57</v>
      </c>
      <c r="C70" s="84">
        <v>300</v>
      </c>
      <c r="D70" s="84">
        <v>300</v>
      </c>
      <c r="E70" s="84">
        <v>108.47</v>
      </c>
      <c r="F70" s="84"/>
    </row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Zorana Junaković</cp:lastModifiedBy>
  <cp:lastPrinted>2024-07-31T05:13:17Z</cp:lastPrinted>
  <dcterms:created xsi:type="dcterms:W3CDTF">2022-08-12T12:51:27Z</dcterms:created>
  <dcterms:modified xsi:type="dcterms:W3CDTF">2024-07-31T05:14:23Z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