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30.06.2025\ODO 30.06.2025\KORISNICI\ODO DUBROVNIK\"/>
    </mc:Choice>
  </mc:AlternateContent>
  <xr:revisionPtr revIDLastSave="0" documentId="8_{D37B0159-43B9-4800-ADFA-C895BEF86A43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5" l="1"/>
  <c r="F66" i="15"/>
  <c r="F65" i="15"/>
  <c r="F63" i="15"/>
  <c r="F62" i="15"/>
  <c r="F61" i="15"/>
  <c r="F59" i="15"/>
  <c r="F57" i="15"/>
  <c r="F56" i="15"/>
  <c r="F55" i="15"/>
  <c r="F51" i="15"/>
  <c r="F50" i="15"/>
  <c r="F49" i="15"/>
  <c r="F46" i="15"/>
  <c r="F45" i="15"/>
  <c r="F41" i="15"/>
  <c r="F39" i="15"/>
  <c r="F29" i="15"/>
  <c r="F25" i="15"/>
  <c r="F21" i="15"/>
  <c r="F20" i="15"/>
  <c r="F18" i="15"/>
  <c r="F16" i="15"/>
  <c r="F13" i="15"/>
  <c r="F12" i="15"/>
  <c r="F11" i="15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G26" i="1"/>
  <c r="H23" i="1"/>
  <c r="I23" i="1"/>
  <c r="J23" i="1"/>
  <c r="G23" i="1"/>
  <c r="L26" i="1" l="1"/>
  <c r="K23" i="1"/>
  <c r="K26" i="1"/>
  <c r="H27" i="1"/>
  <c r="L23" i="1"/>
  <c r="J27" i="1"/>
  <c r="L27" i="1" s="1"/>
  <c r="G27" i="1"/>
  <c r="E67" i="15"/>
  <c r="D67" i="15"/>
  <c r="D66" i="15" s="1"/>
  <c r="D65" i="15" s="1"/>
  <c r="C67" i="15"/>
  <c r="C66" i="15" s="1"/>
  <c r="C65" i="15" s="1"/>
  <c r="E63" i="15"/>
  <c r="D63" i="15"/>
  <c r="D62" i="15" s="1"/>
  <c r="D61" i="15" s="1"/>
  <c r="C63" i="15"/>
  <c r="C62" i="15" s="1"/>
  <c r="C61" i="15" s="1"/>
  <c r="E59" i="15"/>
  <c r="D59" i="15"/>
  <c r="C59" i="15"/>
  <c r="C56" i="15" s="1"/>
  <c r="C55" i="15" s="1"/>
  <c r="C8" i="15" s="1"/>
  <c r="E57" i="15"/>
  <c r="D57" i="15"/>
  <c r="D56" i="15" s="1"/>
  <c r="D55" i="15" s="1"/>
  <c r="D8" i="15" s="1"/>
  <c r="C57" i="15"/>
  <c r="E51" i="15"/>
  <c r="E50" i="15" s="1"/>
  <c r="D51" i="15"/>
  <c r="C51" i="15"/>
  <c r="D50" i="15"/>
  <c r="C50" i="15"/>
  <c r="C49" i="15" s="1"/>
  <c r="D49" i="15"/>
  <c r="E46" i="15"/>
  <c r="E45" i="15" s="1"/>
  <c r="D46" i="15"/>
  <c r="C46" i="15"/>
  <c r="D45" i="15"/>
  <c r="C45" i="15"/>
  <c r="E41" i="15"/>
  <c r="D41" i="15"/>
  <c r="C41" i="15"/>
  <c r="E39" i="15"/>
  <c r="D39" i="15"/>
  <c r="C39" i="15"/>
  <c r="E29" i="15"/>
  <c r="D29" i="15"/>
  <c r="C29" i="15"/>
  <c r="E25" i="15"/>
  <c r="D25" i="15"/>
  <c r="D20" i="15" s="1"/>
  <c r="C25" i="15"/>
  <c r="E21" i="15"/>
  <c r="E20" i="15" s="1"/>
  <c r="D21" i="15"/>
  <c r="C21" i="15"/>
  <c r="C20" i="15"/>
  <c r="E18" i="15"/>
  <c r="D18" i="15"/>
  <c r="D12" i="15" s="1"/>
  <c r="C18" i="15"/>
  <c r="E16" i="15"/>
  <c r="D16" i="15"/>
  <c r="C16" i="15"/>
  <c r="E13" i="15"/>
  <c r="D13" i="15"/>
  <c r="C13" i="15"/>
  <c r="C12" i="15" s="1"/>
  <c r="C11" i="15" s="1"/>
  <c r="C7" i="15" s="1"/>
  <c r="E12" i="15"/>
  <c r="H8" i="8"/>
  <c r="G8" i="8"/>
  <c r="F7" i="8"/>
  <c r="H7" i="8" s="1"/>
  <c r="E7" i="8"/>
  <c r="E6" i="8" s="1"/>
  <c r="D7" i="8"/>
  <c r="C7" i="8"/>
  <c r="C6" i="8" s="1"/>
  <c r="F6" i="8"/>
  <c r="H6" i="8" s="1"/>
  <c r="D6" i="8"/>
  <c r="H15" i="5"/>
  <c r="G15" i="5"/>
  <c r="F14" i="5"/>
  <c r="E14" i="5"/>
  <c r="H14" i="5" s="1"/>
  <c r="D14" i="5"/>
  <c r="C14" i="5"/>
  <c r="G14" i="5" s="1"/>
  <c r="H13" i="5"/>
  <c r="G13" i="5"/>
  <c r="H12" i="5"/>
  <c r="F12" i="5"/>
  <c r="E12" i="5"/>
  <c r="D12" i="5"/>
  <c r="C12" i="5"/>
  <c r="C11" i="5" s="1"/>
  <c r="F11" i="5"/>
  <c r="G11" i="5" s="1"/>
  <c r="E11" i="5"/>
  <c r="D11" i="5"/>
  <c r="H10" i="5"/>
  <c r="G10" i="5"/>
  <c r="G9" i="5"/>
  <c r="F9" i="5"/>
  <c r="H9" i="5" s="1"/>
  <c r="E9" i="5"/>
  <c r="D9" i="5"/>
  <c r="C9" i="5"/>
  <c r="H8" i="5"/>
  <c r="G8" i="5"/>
  <c r="F7" i="5"/>
  <c r="E7" i="5"/>
  <c r="D7" i="5"/>
  <c r="D6" i="5" s="1"/>
  <c r="C7" i="5"/>
  <c r="E6" i="5"/>
  <c r="C6" i="5"/>
  <c r="L65" i="3"/>
  <c r="K65" i="3"/>
  <c r="J64" i="3"/>
  <c r="J63" i="3" s="1"/>
  <c r="I64" i="3"/>
  <c r="H64" i="3"/>
  <c r="H63" i="3" s="1"/>
  <c r="H62" i="3" s="1"/>
  <c r="G64" i="3"/>
  <c r="I63" i="3"/>
  <c r="I62" i="3" s="1"/>
  <c r="G63" i="3"/>
  <c r="G62" i="3" s="1"/>
  <c r="L61" i="3"/>
  <c r="K61" i="3"/>
  <c r="L60" i="3"/>
  <c r="K60" i="3"/>
  <c r="J59" i="3"/>
  <c r="J58" i="3" s="1"/>
  <c r="I59" i="3"/>
  <c r="I58" i="3" s="1"/>
  <c r="H59" i="3"/>
  <c r="H58" i="3" s="1"/>
  <c r="G59" i="3"/>
  <c r="G58" i="3"/>
  <c r="L57" i="3"/>
  <c r="K57" i="3"/>
  <c r="L56" i="3"/>
  <c r="K56" i="3"/>
  <c r="L55" i="3"/>
  <c r="K55" i="3"/>
  <c r="L54" i="3"/>
  <c r="J54" i="3"/>
  <c r="I54" i="3"/>
  <c r="H54" i="3"/>
  <c r="G54" i="3"/>
  <c r="K54" i="3" s="1"/>
  <c r="L53" i="3"/>
  <c r="K53" i="3"/>
  <c r="J52" i="3"/>
  <c r="L52" i="3" s="1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2" i="3"/>
  <c r="K42" i="3" s="1"/>
  <c r="I42" i="3"/>
  <c r="H42" i="3"/>
  <c r="G42" i="3"/>
  <c r="L41" i="3"/>
  <c r="K41" i="3"/>
  <c r="L40" i="3"/>
  <c r="K40" i="3"/>
  <c r="L39" i="3"/>
  <c r="K39" i="3"/>
  <c r="J38" i="3"/>
  <c r="L38" i="3" s="1"/>
  <c r="I38" i="3"/>
  <c r="H38" i="3"/>
  <c r="G38" i="3"/>
  <c r="L37" i="3"/>
  <c r="K37" i="3"/>
  <c r="L36" i="3"/>
  <c r="K36" i="3"/>
  <c r="L35" i="3"/>
  <c r="K35" i="3"/>
  <c r="J34" i="3"/>
  <c r="J33" i="3" s="1"/>
  <c r="I34" i="3"/>
  <c r="H34" i="3"/>
  <c r="H33" i="3" s="1"/>
  <c r="G34" i="3"/>
  <c r="I33" i="3"/>
  <c r="G33" i="3"/>
  <c r="L32" i="3"/>
  <c r="K32" i="3"/>
  <c r="L31" i="3"/>
  <c r="J31" i="3"/>
  <c r="K31" i="3" s="1"/>
  <c r="I31" i="3"/>
  <c r="H31" i="3"/>
  <c r="G31" i="3"/>
  <c r="L30" i="3"/>
  <c r="K30" i="3"/>
  <c r="J29" i="3"/>
  <c r="K29" i="3" s="1"/>
  <c r="I29" i="3"/>
  <c r="H29" i="3"/>
  <c r="G29" i="3"/>
  <c r="L28" i="3"/>
  <c r="K28" i="3"/>
  <c r="L27" i="3"/>
  <c r="K27" i="3"/>
  <c r="J26" i="3"/>
  <c r="I26" i="3"/>
  <c r="I25" i="3" s="1"/>
  <c r="H26" i="3"/>
  <c r="H25" i="3" s="1"/>
  <c r="G26" i="3"/>
  <c r="G25" i="3" s="1"/>
  <c r="G24" i="3" s="1"/>
  <c r="G23" i="3" s="1"/>
  <c r="J25" i="3"/>
  <c r="K25" i="3" s="1"/>
  <c r="L18" i="3"/>
  <c r="K18" i="3"/>
  <c r="L17" i="3"/>
  <c r="K17" i="3"/>
  <c r="J16" i="3"/>
  <c r="I16" i="3"/>
  <c r="H16" i="3"/>
  <c r="H15" i="3" s="1"/>
  <c r="G16" i="3"/>
  <c r="G15" i="3" s="1"/>
  <c r="I15" i="3"/>
  <c r="L14" i="3"/>
  <c r="K14" i="3"/>
  <c r="J13" i="3"/>
  <c r="J12" i="3" s="1"/>
  <c r="I13" i="3"/>
  <c r="H13" i="3"/>
  <c r="H12" i="3" s="1"/>
  <c r="G13" i="3"/>
  <c r="G12" i="3" s="1"/>
  <c r="I12" i="3"/>
  <c r="I11" i="3" s="1"/>
  <c r="I10" i="3" s="1"/>
  <c r="F6" i="5" l="1"/>
  <c r="H6" i="5" s="1"/>
  <c r="K27" i="1"/>
  <c r="H24" i="3"/>
  <c r="H23" i="3" s="1"/>
  <c r="J62" i="3"/>
  <c r="L63" i="3"/>
  <c r="K63" i="3"/>
  <c r="I24" i="3"/>
  <c r="I23" i="3" s="1"/>
  <c r="L25" i="3"/>
  <c r="D11" i="15"/>
  <c r="D7" i="15" s="1"/>
  <c r="E49" i="15"/>
  <c r="L58" i="3"/>
  <c r="K58" i="3"/>
  <c r="L33" i="3"/>
  <c r="K33" i="3"/>
  <c r="K12" i="3"/>
  <c r="G11" i="3"/>
  <c r="G10" i="3" s="1"/>
  <c r="H11" i="3"/>
  <c r="H10" i="3" s="1"/>
  <c r="K38" i="3"/>
  <c r="G6" i="8"/>
  <c r="L13" i="3"/>
  <c r="J24" i="3"/>
  <c r="L29" i="3"/>
  <c r="L59" i="3"/>
  <c r="H11" i="5"/>
  <c r="K34" i="3"/>
  <c r="K52" i="3"/>
  <c r="K64" i="3"/>
  <c r="L34" i="3"/>
  <c r="L42" i="3"/>
  <c r="L64" i="3"/>
  <c r="L26" i="3"/>
  <c r="E56" i="15"/>
  <c r="L16" i="3"/>
  <c r="K26" i="3"/>
  <c r="G7" i="8"/>
  <c r="H7" i="5"/>
  <c r="K59" i="3"/>
  <c r="K13" i="3"/>
  <c r="G7" i="5"/>
  <c r="G12" i="5"/>
  <c r="E11" i="15"/>
  <c r="E7" i="15" s="1"/>
  <c r="E62" i="15"/>
  <c r="E66" i="15"/>
  <c r="L12" i="3"/>
  <c r="J15" i="3"/>
  <c r="K15" i="3" s="1"/>
  <c r="K16" i="3"/>
  <c r="G6" i="5" l="1"/>
  <c r="E65" i="15"/>
  <c r="J23" i="3"/>
  <c r="L24" i="3"/>
  <c r="K24" i="3"/>
  <c r="E61" i="15"/>
  <c r="K62" i="3"/>
  <c r="L62" i="3"/>
  <c r="E55" i="15"/>
  <c r="E8" i="15" s="1"/>
  <c r="F8" i="15" s="1"/>
  <c r="F7" i="15"/>
  <c r="J11" i="3"/>
  <c r="L15" i="3"/>
  <c r="K23" i="3" l="1"/>
  <c r="L23" i="3"/>
  <c r="L11" i="3"/>
  <c r="K11" i="3"/>
  <c r="J10" i="3"/>
  <c r="L10" i="3" l="1"/>
  <c r="K10" i="3"/>
</calcChain>
</file>

<file path=xl/sharedStrings.xml><?xml version="1.0" encoding="utf-8"?>
<sst xmlns="http://schemas.openxmlformats.org/spreadsheetml/2006/main" count="352" uniqueCount="166">
  <si>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</si>
  <si>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</si>
  <si>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</si>
  <si>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</si>
  <si>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</si>
  <si>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</si>
  <si>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</si>
  <si>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</si>
  <si>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</si>
  <si>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</si>
  <si>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</si>
  <si>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</si>
  <si>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</si>
  <si>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</si>
  <si>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</si>
  <si>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</si>
  <si>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</si>
  <si>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</si>
  <si>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</si>
  <si>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</si>
  <si>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</si>
  <si>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</si>
  <si>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</si>
  <si>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</si>
  <si>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</si>
  <si>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</si>
  <si>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</si>
  <si>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</si>
  <si>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</si>
  <si>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</si>
  <si>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</si>
  <si>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</si>
  <si>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</si>
  <si>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</si>
  <si>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</si>
  <si>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</si>
  <si>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</si>
  <si>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</si>
  <si>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</si>
  <si>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</si>
  <si>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</si>
  <si>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</si>
  <si>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</si>
  <si>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</si>
  <si>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</si>
  <si>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</si>
  <si>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</si>
  <si>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</si>
  <si>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</si>
  <si>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</si>
  <si>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</si>
  <si>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</si>
  <si>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</si>
  <si>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</si>
  <si>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</si>
  <si>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</si>
  <si>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</si>
  <si>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</si>
  <si>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</si>
  <si>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</si>
  <si>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</si>
  <si>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</si>
  <si>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</si>
  <si>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</si>
  <si>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</si>
  <si>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</si>
  <si>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</si>
  <si>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</si>
  <si>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</si>
  <si>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</si>
  <si>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</si>
  <si>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</si>
  <si>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</si>
  <si>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</si>
  <si>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</si>
  <si>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</si>
  <si>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</si>
  <si>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</si>
  <si>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</si>
  <si>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</si>
  <si>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</si>
  <si>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</si>
  <si>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</si>
  <si>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</si>
  <si>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</si>
  <si>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</si>
  <si>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</si>
  <si>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</si>
  <si>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</si>
  <si>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</si>
  <si>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</si>
  <si>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</si>
  <si>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</si>
  <si>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</si>
  <si>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</si>
  <si>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</si>
  <si>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</si>
  <si>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</si>
  <si>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</si>
  <si>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</si>
  <si>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</si>
  <si>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</si>
  <si>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</si>
  <si>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</si>
  <si>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</si>
  <si>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</si>
  <si>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</si>
  <si>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</si>
  <si>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</si>
  <si>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</si>
  <si>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</si>
  <si>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</si>
  <si>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</si>
  <si>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</si>
  <si>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</si>
  <si>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</si>
  <si>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</si>
  <si>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</si>
  <si>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</si>
  <si>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</si>
  <si>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</si>
  <si>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</si>
  <si>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</si>
  <si>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</si>
  <si>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</si>
  <si>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</si>
  <si>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</si>
  <si>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</si>
  <si>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</si>
  <si>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</si>
  <si>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</si>
  <si>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</si>
  <si>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</si>
  <si>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</si>
  <si>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</si>
  <si>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</si>
  <si>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</si>
  <si>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</si>
  <si>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</si>
  <si>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</si>
  <si>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</si>
  <si>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</si>
  <si>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</si>
  <si>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</si>
  <si>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</si>
  <si>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</si>
  <si>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</si>
  <si>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</si>
  <si>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</si>
  <si>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</si>
  <si>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</si>
  <si>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</si>
  <si>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</si>
  <si>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</si>
  <si>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</si>
  <si>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</si>
  <si>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4567 DUBROVNIK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</si>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</sst>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506881.4</v>
      </c>
      <c r="H10" s="86">
        <v>1022112</v>
      </c>
      <c r="I10" s="86">
        <v>1022112</v>
      </c>
      <c r="J10" s="86">
        <v>567428.63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506881.4</v>
      </c>
      <c r="H12" s="87">
        <f t="shared" ref="H12:J12" si="0">H10+H11</f>
        <v>1022112</v>
      </c>
      <c r="I12" s="87">
        <f t="shared" si="0"/>
        <v>1022112</v>
      </c>
      <c r="J12" s="87">
        <f t="shared" si="0"/>
        <v>567428.63</v>
      </c>
      <c r="K12" s="88">
        <f>J12/G12*100</f>
        <v>111.94504868397222</v>
      </c>
      <c r="L12" s="88">
        <f>J12/I12*100</f>
        <v>55.515308498481573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506881.4</v>
      </c>
      <c r="H13" s="86">
        <v>1021847</v>
      </c>
      <c r="I13" s="86">
        <v>1021847</v>
      </c>
      <c r="J13" s="86">
        <v>567430.31999999995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0</v>
      </c>
      <c r="H14" s="86">
        <v>265</v>
      </c>
      <c r="I14" s="86">
        <v>265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506881.4</v>
      </c>
      <c r="H15" s="87">
        <f t="shared" ref="H15:J15" si="1">H13+H14</f>
        <v>1022112</v>
      </c>
      <c r="I15" s="87">
        <f t="shared" si="1"/>
        <v>1022112</v>
      </c>
      <c r="J15" s="87">
        <f t="shared" si="1"/>
        <v>567430.31999999995</v>
      </c>
      <c r="K15" s="88">
        <f>J15/G15*100</f>
        <v>111.94538209529881</v>
      </c>
      <c r="L15" s="88">
        <f>J15/I15*100</f>
        <v>55.515473842396915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-1.6899999999441206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1.69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-1.69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-1.69</v>
      </c>
      <c r="H26" s="94">
        <f t="shared" ref="H26:J26" si="4">H24+H25</f>
        <v>0</v>
      </c>
      <c r="I26" s="94">
        <f t="shared" si="4"/>
        <v>0</v>
      </c>
      <c r="J26" s="94">
        <f t="shared" si="4"/>
        <v>1.69</v>
      </c>
      <c r="K26" s="93">
        <f>J26/G26*100</f>
        <v>-100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-1.69</v>
      </c>
      <c r="H27" s="94">
        <f t="shared" ref="H27:J27" si="5">H16+H26</f>
        <v>0</v>
      </c>
      <c r="I27" s="94">
        <f t="shared" si="5"/>
        <v>0</v>
      </c>
      <c r="J27" s="94">
        <f t="shared" si="5"/>
        <v>5.5879301186223529E-11</v>
      </c>
      <c r="K27" s="93">
        <f>J27/G27*100</f>
        <v>-3.3064675258120433E-9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6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506881.4</v>
      </c>
      <c r="H10" s="65">
        <f>H11</f>
        <v>1022112</v>
      </c>
      <c r="I10" s="65">
        <f>I11</f>
        <v>1022112</v>
      </c>
      <c r="J10" s="65">
        <f>J11</f>
        <v>567428.63</v>
      </c>
      <c r="K10" s="69">
        <f t="shared" ref="K10:K18" si="0">(J10*100)/G10</f>
        <v>111.94504868397222</v>
      </c>
      <c r="L10" s="69">
        <f t="shared" ref="L10:L18" si="1">(J10*100)/I10</f>
        <v>55.515308498481573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506881.4</v>
      </c>
      <c r="H11" s="65">
        <f>H12+H15</f>
        <v>1022112</v>
      </c>
      <c r="I11" s="65">
        <f>I12+I15</f>
        <v>1022112</v>
      </c>
      <c r="J11" s="65">
        <f>J12+J15</f>
        <v>567428.63</v>
      </c>
      <c r="K11" s="65">
        <f t="shared" si="0"/>
        <v>111.94504868397222</v>
      </c>
      <c r="L11" s="65">
        <f t="shared" si="1"/>
        <v>55.515308498481573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663</v>
      </c>
      <c r="I12" s="65">
        <f t="shared" si="2"/>
        <v>663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663</v>
      </c>
      <c r="I13" s="65">
        <f t="shared" si="2"/>
        <v>663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663</v>
      </c>
      <c r="I14" s="66">
        <v>663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506881.4</v>
      </c>
      <c r="H15" s="65">
        <f>H16</f>
        <v>1021449</v>
      </c>
      <c r="I15" s="65">
        <f>I16</f>
        <v>1021449</v>
      </c>
      <c r="J15" s="65">
        <f>J16</f>
        <v>567428.63</v>
      </c>
      <c r="K15" s="65">
        <f t="shared" si="0"/>
        <v>111.94504868397222</v>
      </c>
      <c r="L15" s="65">
        <f t="shared" si="1"/>
        <v>55.551342259868086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506881.4</v>
      </c>
      <c r="H16" s="65">
        <f>H17+H18</f>
        <v>1021449</v>
      </c>
      <c r="I16" s="65">
        <f>I17+I18</f>
        <v>1021449</v>
      </c>
      <c r="J16" s="65">
        <f>J17+J18</f>
        <v>567428.63</v>
      </c>
      <c r="K16" s="65">
        <f t="shared" si="0"/>
        <v>111.94504868397222</v>
      </c>
      <c r="L16" s="65">
        <f t="shared" si="1"/>
        <v>55.551342259868086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506881.4</v>
      </c>
      <c r="H17" s="66">
        <v>1021449</v>
      </c>
      <c r="I17" s="66">
        <v>1021449</v>
      </c>
      <c r="J17" s="66">
        <v>567428.63</v>
      </c>
      <c r="K17" s="66">
        <f t="shared" si="0"/>
        <v>111.94504868397222</v>
      </c>
      <c r="L17" s="66">
        <f t="shared" si="1"/>
        <v>55.551342259868086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G24+G62</f>
        <v>506881.4</v>
      </c>
      <c r="H23" s="65">
        <f>H24+H62</f>
        <v>1022112</v>
      </c>
      <c r="I23" s="65">
        <f>I24+I62</f>
        <v>1022112</v>
      </c>
      <c r="J23" s="65">
        <f>J24+J62</f>
        <v>567430.31999999995</v>
      </c>
      <c r="K23" s="70">
        <f t="shared" ref="K23:K65" si="3">(J23*100)/G23</f>
        <v>111.9453820952988</v>
      </c>
      <c r="L23" s="70">
        <f t="shared" ref="L23:L65" si="4">(J23*100)/I23</f>
        <v>55.515473842396915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G25+G33+G58</f>
        <v>506881.4</v>
      </c>
      <c r="H24" s="65">
        <f>H25+H33+H58</f>
        <v>1021847</v>
      </c>
      <c r="I24" s="65">
        <f>I25+I33+I58</f>
        <v>1021847</v>
      </c>
      <c r="J24" s="65">
        <f>J25+J33+J58</f>
        <v>567430.31999999995</v>
      </c>
      <c r="K24" s="65">
        <f t="shared" si="3"/>
        <v>111.9453820952988</v>
      </c>
      <c r="L24" s="65">
        <f t="shared" si="4"/>
        <v>55.529870910224325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408233.25000000006</v>
      </c>
      <c r="H25" s="65">
        <f>H26+H29+H31</f>
        <v>766263</v>
      </c>
      <c r="I25" s="65">
        <f>I26+I29+I31</f>
        <v>766263</v>
      </c>
      <c r="J25" s="65">
        <f>J26+J29+J31</f>
        <v>462786.6</v>
      </c>
      <c r="K25" s="65">
        <f t="shared" si="3"/>
        <v>113.36327944869751</v>
      </c>
      <c r="L25" s="65">
        <f t="shared" si="4"/>
        <v>60.395268987279827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339893.54000000004</v>
      </c>
      <c r="H26" s="65">
        <f>H27+H28</f>
        <v>638020</v>
      </c>
      <c r="I26" s="65">
        <f>I27+I28</f>
        <v>638020</v>
      </c>
      <c r="J26" s="65">
        <f>J27+J28</f>
        <v>386671.38</v>
      </c>
      <c r="K26" s="65">
        <f t="shared" si="3"/>
        <v>113.762497516134</v>
      </c>
      <c r="L26" s="65">
        <f t="shared" si="4"/>
        <v>60.604899532930006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338449.78</v>
      </c>
      <c r="H27" s="66">
        <v>637000</v>
      </c>
      <c r="I27" s="66">
        <v>637000</v>
      </c>
      <c r="J27" s="66">
        <v>384921.33</v>
      </c>
      <c r="K27" s="66">
        <f t="shared" si="3"/>
        <v>113.7307076990861</v>
      </c>
      <c r="L27" s="66">
        <f t="shared" si="4"/>
        <v>60.427210361067502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1443.76</v>
      </c>
      <c r="H28" s="66">
        <v>1020</v>
      </c>
      <c r="I28" s="66">
        <v>1020</v>
      </c>
      <c r="J28" s="66">
        <v>1750.05</v>
      </c>
      <c r="K28" s="66">
        <f t="shared" si="3"/>
        <v>121.21474483293622</v>
      </c>
      <c r="L28" s="66">
        <f t="shared" si="4"/>
        <v>171.5735294117647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12257.19</v>
      </c>
      <c r="H29" s="65">
        <f>H30</f>
        <v>22964</v>
      </c>
      <c r="I29" s="65">
        <f>I30</f>
        <v>22964</v>
      </c>
      <c r="J29" s="65">
        <f>J30</f>
        <v>12314.47</v>
      </c>
      <c r="K29" s="65">
        <f t="shared" si="3"/>
        <v>100.46731754994416</v>
      </c>
      <c r="L29" s="65">
        <f t="shared" si="4"/>
        <v>53.625108866051214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12257.19</v>
      </c>
      <c r="H30" s="66">
        <v>22964</v>
      </c>
      <c r="I30" s="66">
        <v>22964</v>
      </c>
      <c r="J30" s="66">
        <v>12314.47</v>
      </c>
      <c r="K30" s="66">
        <f t="shared" si="3"/>
        <v>100.46731754994416</v>
      </c>
      <c r="L30" s="66">
        <f t="shared" si="4"/>
        <v>53.625108866051214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56082.52</v>
      </c>
      <c r="H31" s="65">
        <f>H32</f>
        <v>105279</v>
      </c>
      <c r="I31" s="65">
        <f>I32</f>
        <v>105279</v>
      </c>
      <c r="J31" s="65">
        <f>J32</f>
        <v>63800.75</v>
      </c>
      <c r="K31" s="65">
        <f t="shared" si="3"/>
        <v>113.76227387785001</v>
      </c>
      <c r="L31" s="65">
        <f t="shared" si="4"/>
        <v>60.601591960409955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56082.52</v>
      </c>
      <c r="H32" s="66">
        <v>105279</v>
      </c>
      <c r="I32" s="66">
        <v>105279</v>
      </c>
      <c r="J32" s="66">
        <v>63800.75</v>
      </c>
      <c r="K32" s="66">
        <f t="shared" si="3"/>
        <v>113.76227387785001</v>
      </c>
      <c r="L32" s="66">
        <f t="shared" si="4"/>
        <v>60.601591960409955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G34+G38+G42+G52+G54</f>
        <v>98261.36</v>
      </c>
      <c r="H33" s="65">
        <f>H34+H38+H42+H52+H54</f>
        <v>254534</v>
      </c>
      <c r="I33" s="65">
        <f>I34+I38+I42+I52+I54</f>
        <v>254534</v>
      </c>
      <c r="J33" s="65">
        <f>J34+J38+J42+J52+J54</f>
        <v>104109.72</v>
      </c>
      <c r="K33" s="65">
        <f t="shared" si="3"/>
        <v>105.95184108992589</v>
      </c>
      <c r="L33" s="65">
        <f t="shared" si="4"/>
        <v>40.902087736805299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8985.7099999999991</v>
      </c>
      <c r="H34" s="65">
        <f>H35+H36+H37</f>
        <v>28700</v>
      </c>
      <c r="I34" s="65">
        <f>I35+I36+I37</f>
        <v>28700</v>
      </c>
      <c r="J34" s="65">
        <f>J35+J36+J37</f>
        <v>15669.4</v>
      </c>
      <c r="K34" s="65">
        <f t="shared" si="3"/>
        <v>174.38132323433541</v>
      </c>
      <c r="L34" s="65">
        <f t="shared" si="4"/>
        <v>54.597212543554008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2621.1999999999998</v>
      </c>
      <c r="H35" s="66">
        <v>11000</v>
      </c>
      <c r="I35" s="66">
        <v>11000</v>
      </c>
      <c r="J35" s="66">
        <v>7077.4</v>
      </c>
      <c r="K35" s="66">
        <f t="shared" si="3"/>
        <v>270.0061040744697</v>
      </c>
      <c r="L35" s="66">
        <f t="shared" si="4"/>
        <v>64.34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6001.51</v>
      </c>
      <c r="H36" s="66">
        <v>17000</v>
      </c>
      <c r="I36" s="66">
        <v>17000</v>
      </c>
      <c r="J36" s="66">
        <v>8562</v>
      </c>
      <c r="K36" s="66">
        <f t="shared" si="3"/>
        <v>142.66409620245571</v>
      </c>
      <c r="L36" s="66">
        <f t="shared" si="4"/>
        <v>50.364705882352943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363</v>
      </c>
      <c r="H37" s="66">
        <v>700</v>
      </c>
      <c r="I37" s="66">
        <v>700</v>
      </c>
      <c r="J37" s="66">
        <v>30</v>
      </c>
      <c r="K37" s="66">
        <f t="shared" si="3"/>
        <v>8.2644628099173545</v>
      </c>
      <c r="L37" s="66">
        <f t="shared" si="4"/>
        <v>4.2857142857142856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</f>
        <v>6435.08</v>
      </c>
      <c r="H38" s="65">
        <f>H39+H40+H41</f>
        <v>30265</v>
      </c>
      <c r="I38" s="65">
        <f>I39+I40+I41</f>
        <v>30265</v>
      </c>
      <c r="J38" s="65">
        <f>J39+J40+J41</f>
        <v>7491.94</v>
      </c>
      <c r="K38" s="65">
        <f t="shared" si="3"/>
        <v>116.42341664750089</v>
      </c>
      <c r="L38" s="65">
        <f t="shared" si="4"/>
        <v>24.754468858417315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4332.09</v>
      </c>
      <c r="H39" s="66">
        <v>18265</v>
      </c>
      <c r="I39" s="66">
        <v>18265</v>
      </c>
      <c r="J39" s="66">
        <v>5864.69</v>
      </c>
      <c r="K39" s="66">
        <f t="shared" si="3"/>
        <v>135.3778430272686</v>
      </c>
      <c r="L39" s="66">
        <f t="shared" si="4"/>
        <v>32.108896797153022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2066.9899999999998</v>
      </c>
      <c r="H40" s="66">
        <v>10000</v>
      </c>
      <c r="I40" s="66">
        <v>10000</v>
      </c>
      <c r="J40" s="66">
        <v>1627.25</v>
      </c>
      <c r="K40" s="66">
        <f t="shared" si="3"/>
        <v>78.725586480824788</v>
      </c>
      <c r="L40" s="66">
        <f t="shared" si="4"/>
        <v>16.272500000000001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36</v>
      </c>
      <c r="H41" s="66">
        <v>2000</v>
      </c>
      <c r="I41" s="66">
        <v>2000</v>
      </c>
      <c r="J41" s="66">
        <v>0</v>
      </c>
      <c r="K41" s="66">
        <f t="shared" si="3"/>
        <v>0</v>
      </c>
      <c r="L41" s="66">
        <f t="shared" si="4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G43+G44+G45+G46+G47+G48+G49+G50+G51</f>
        <v>82490.55</v>
      </c>
      <c r="H42" s="65">
        <f>H43+H44+H45+H46+H47+H48+H49+H50+H51</f>
        <v>192738</v>
      </c>
      <c r="I42" s="65">
        <f>I43+I44+I45+I46+I47+I48+I49+I50+I51</f>
        <v>192738</v>
      </c>
      <c r="J42" s="65">
        <f>J43+J44+J45+J46+J47+J48+J49+J50+J51</f>
        <v>80294.090000000011</v>
      </c>
      <c r="K42" s="65">
        <f t="shared" si="3"/>
        <v>97.337319244446789</v>
      </c>
      <c r="L42" s="65">
        <f t="shared" si="4"/>
        <v>41.659709035063145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7598.82</v>
      </c>
      <c r="H43" s="66">
        <v>19643</v>
      </c>
      <c r="I43" s="66">
        <v>19643</v>
      </c>
      <c r="J43" s="66">
        <v>8085.33</v>
      </c>
      <c r="K43" s="66">
        <f t="shared" si="3"/>
        <v>106.40244143169598</v>
      </c>
      <c r="L43" s="66">
        <f t="shared" si="4"/>
        <v>41.161380644504405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6.8</v>
      </c>
      <c r="H44" s="66">
        <v>5309</v>
      </c>
      <c r="I44" s="66">
        <v>5309</v>
      </c>
      <c r="J44" s="66">
        <v>100</v>
      </c>
      <c r="K44" s="66">
        <f t="shared" si="3"/>
        <v>1470.5882352941178</v>
      </c>
      <c r="L44" s="66">
        <f t="shared" si="4"/>
        <v>1.8835938971557733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880</v>
      </c>
      <c r="H45" s="66">
        <v>1760</v>
      </c>
      <c r="I45" s="66">
        <v>1760</v>
      </c>
      <c r="J45" s="66">
        <v>0</v>
      </c>
      <c r="K45" s="66">
        <f t="shared" si="3"/>
        <v>0</v>
      </c>
      <c r="L45" s="66">
        <f t="shared" si="4"/>
        <v>0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638.27</v>
      </c>
      <c r="H46" s="66">
        <v>1800</v>
      </c>
      <c r="I46" s="66">
        <v>1800</v>
      </c>
      <c r="J46" s="66">
        <v>905.7</v>
      </c>
      <c r="K46" s="66">
        <f t="shared" si="3"/>
        <v>141.89919626490357</v>
      </c>
      <c r="L46" s="66">
        <f t="shared" si="4"/>
        <v>50.31666666666667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2355.8200000000002</v>
      </c>
      <c r="H47" s="66">
        <v>6333</v>
      </c>
      <c r="I47" s="66">
        <v>6333</v>
      </c>
      <c r="J47" s="66">
        <v>2497.63</v>
      </c>
      <c r="K47" s="66">
        <f t="shared" si="3"/>
        <v>106.01956006825648</v>
      </c>
      <c r="L47" s="66">
        <f t="shared" si="4"/>
        <v>39.438338859939996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50</v>
      </c>
      <c r="H48" s="66">
        <v>1920</v>
      </c>
      <c r="I48" s="66">
        <v>1920</v>
      </c>
      <c r="J48" s="66">
        <v>115</v>
      </c>
      <c r="K48" s="66">
        <f t="shared" si="3"/>
        <v>230</v>
      </c>
      <c r="L48" s="66">
        <f t="shared" si="4"/>
        <v>5.989583333333333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68715.94</v>
      </c>
      <c r="H49" s="66">
        <v>150000</v>
      </c>
      <c r="I49" s="66">
        <v>150000</v>
      </c>
      <c r="J49" s="66">
        <v>65908.899999999994</v>
      </c>
      <c r="K49" s="66">
        <f t="shared" si="3"/>
        <v>95.915008948433197</v>
      </c>
      <c r="L49" s="66">
        <f t="shared" si="4"/>
        <v>43.939266666666661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9.9600000000000009</v>
      </c>
      <c r="H50" s="66">
        <v>40</v>
      </c>
      <c r="I50" s="66">
        <v>40</v>
      </c>
      <c r="J50" s="66">
        <v>9.9600000000000009</v>
      </c>
      <c r="K50" s="66">
        <f t="shared" si="3"/>
        <v>100</v>
      </c>
      <c r="L50" s="66">
        <f t="shared" si="4"/>
        <v>24.900000000000002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2234.94</v>
      </c>
      <c r="H51" s="66">
        <v>5933</v>
      </c>
      <c r="I51" s="66">
        <v>5933</v>
      </c>
      <c r="J51" s="66">
        <v>2671.57</v>
      </c>
      <c r="K51" s="66">
        <f t="shared" si="3"/>
        <v>119.53654236802777</v>
      </c>
      <c r="L51" s="66">
        <f t="shared" si="4"/>
        <v>45.02899039271869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137.52000000000001</v>
      </c>
      <c r="H52" s="65">
        <f>H53</f>
        <v>1200</v>
      </c>
      <c r="I52" s="65">
        <f>I53</f>
        <v>1200</v>
      </c>
      <c r="J52" s="65">
        <f>J53</f>
        <v>654.29</v>
      </c>
      <c r="K52" s="65">
        <f t="shared" si="3"/>
        <v>475.77806864456073</v>
      </c>
      <c r="L52" s="65">
        <f t="shared" si="4"/>
        <v>54.524166666666666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137.52000000000001</v>
      </c>
      <c r="H53" s="66">
        <v>1200</v>
      </c>
      <c r="I53" s="66">
        <v>1200</v>
      </c>
      <c r="J53" s="66">
        <v>654.29</v>
      </c>
      <c r="K53" s="66">
        <f t="shared" si="3"/>
        <v>475.77806864456073</v>
      </c>
      <c r="L53" s="66">
        <f t="shared" si="4"/>
        <v>54.524166666666666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</f>
        <v>212.5</v>
      </c>
      <c r="H54" s="65">
        <f>H55+H56+H57</f>
        <v>1631</v>
      </c>
      <c r="I54" s="65">
        <f>I55+I56+I57</f>
        <v>1631</v>
      </c>
      <c r="J54" s="65">
        <f>J55+J56+J57</f>
        <v>0</v>
      </c>
      <c r="K54" s="65">
        <f t="shared" si="3"/>
        <v>0</v>
      </c>
      <c r="L54" s="65">
        <f t="shared" si="4"/>
        <v>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1000</v>
      </c>
      <c r="I55" s="66">
        <v>1000</v>
      </c>
      <c r="J55" s="66">
        <v>0</v>
      </c>
      <c r="K55" s="66" t="e">
        <f t="shared" si="3"/>
        <v>#DIV/0!</v>
      </c>
      <c r="L55" s="66">
        <f t="shared" si="4"/>
        <v>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100</v>
      </c>
      <c r="I56" s="66">
        <v>100</v>
      </c>
      <c r="J56" s="66">
        <v>0</v>
      </c>
      <c r="K56" s="66" t="e">
        <f t="shared" si="3"/>
        <v>#DIV/0!</v>
      </c>
      <c r="L56" s="66">
        <f t="shared" si="4"/>
        <v>0</v>
      </c>
    </row>
    <row r="57" spans="2:12" x14ac:dyDescent="0.25">
      <c r="B57" s="66"/>
      <c r="C57" s="66"/>
      <c r="D57" s="66"/>
      <c r="E57" s="66" t="s">
        <v>131</v>
      </c>
      <c r="F57" s="66" t="s">
        <v>126</v>
      </c>
      <c r="G57" s="66">
        <v>212.5</v>
      </c>
      <c r="H57" s="66">
        <v>531</v>
      </c>
      <c r="I57" s="66">
        <v>531</v>
      </c>
      <c r="J57" s="66">
        <v>0</v>
      </c>
      <c r="K57" s="66">
        <f t="shared" si="3"/>
        <v>0</v>
      </c>
      <c r="L57" s="66">
        <f t="shared" si="4"/>
        <v>0</v>
      </c>
    </row>
    <row r="58" spans="2:12" x14ac:dyDescent="0.25">
      <c r="B58" s="65"/>
      <c r="C58" s="65" t="s">
        <v>132</v>
      </c>
      <c r="D58" s="65"/>
      <c r="E58" s="65"/>
      <c r="F58" s="65" t="s">
        <v>133</v>
      </c>
      <c r="G58" s="65">
        <f>G59</f>
        <v>386.79</v>
      </c>
      <c r="H58" s="65">
        <f>H59</f>
        <v>1050</v>
      </c>
      <c r="I58" s="65">
        <f>I59</f>
        <v>1050</v>
      </c>
      <c r="J58" s="65">
        <f>J59</f>
        <v>534</v>
      </c>
      <c r="K58" s="65">
        <f t="shared" si="3"/>
        <v>138.05941208407663</v>
      </c>
      <c r="L58" s="65">
        <f t="shared" si="4"/>
        <v>50.857142857142854</v>
      </c>
    </row>
    <row r="59" spans="2:12" x14ac:dyDescent="0.25">
      <c r="B59" s="65"/>
      <c r="C59" s="65"/>
      <c r="D59" s="65" t="s">
        <v>134</v>
      </c>
      <c r="E59" s="65"/>
      <c r="F59" s="65" t="s">
        <v>135</v>
      </c>
      <c r="G59" s="65">
        <f>G60+G61</f>
        <v>386.79</v>
      </c>
      <c r="H59" s="65">
        <f>H60+H61</f>
        <v>1050</v>
      </c>
      <c r="I59" s="65">
        <f>I60+I61</f>
        <v>1050</v>
      </c>
      <c r="J59" s="65">
        <f>J60+J61</f>
        <v>534</v>
      </c>
      <c r="K59" s="65">
        <f t="shared" si="3"/>
        <v>138.05941208407663</v>
      </c>
      <c r="L59" s="65">
        <f t="shared" si="4"/>
        <v>50.857142857142854</v>
      </c>
    </row>
    <row r="60" spans="2:12" x14ac:dyDescent="0.25">
      <c r="B60" s="66"/>
      <c r="C60" s="66"/>
      <c r="D60" s="66"/>
      <c r="E60" s="66" t="s">
        <v>136</v>
      </c>
      <c r="F60" s="66" t="s">
        <v>137</v>
      </c>
      <c r="G60" s="66">
        <v>386.79</v>
      </c>
      <c r="H60" s="66">
        <v>1000</v>
      </c>
      <c r="I60" s="66">
        <v>1000</v>
      </c>
      <c r="J60" s="66">
        <v>534</v>
      </c>
      <c r="K60" s="66">
        <f t="shared" si="3"/>
        <v>138.05941208407663</v>
      </c>
      <c r="L60" s="66">
        <f t="shared" si="4"/>
        <v>53.4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0</v>
      </c>
      <c r="H61" s="66">
        <v>50</v>
      </c>
      <c r="I61" s="66">
        <v>50</v>
      </c>
      <c r="J61" s="66">
        <v>0</v>
      </c>
      <c r="K61" s="66" t="e">
        <f t="shared" si="3"/>
        <v>#DIV/0!</v>
      </c>
      <c r="L61" s="66">
        <f t="shared" si="4"/>
        <v>0</v>
      </c>
    </row>
    <row r="62" spans="2:12" x14ac:dyDescent="0.25">
      <c r="B62" s="65" t="s">
        <v>140</v>
      </c>
      <c r="C62" s="65"/>
      <c r="D62" s="65"/>
      <c r="E62" s="65"/>
      <c r="F62" s="65" t="s">
        <v>141</v>
      </c>
      <c r="G62" s="65">
        <f t="shared" ref="G62:J64" si="5">G63</f>
        <v>0</v>
      </c>
      <c r="H62" s="65">
        <f t="shared" si="5"/>
        <v>265</v>
      </c>
      <c r="I62" s="65">
        <f t="shared" si="5"/>
        <v>265</v>
      </c>
      <c r="J62" s="65">
        <f t="shared" si="5"/>
        <v>0</v>
      </c>
      <c r="K62" s="65" t="e">
        <f t="shared" si="3"/>
        <v>#DIV/0!</v>
      </c>
      <c r="L62" s="65">
        <f t="shared" si="4"/>
        <v>0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 t="shared" si="5"/>
        <v>0</v>
      </c>
      <c r="H63" s="65">
        <f t="shared" si="5"/>
        <v>265</v>
      </c>
      <c r="I63" s="65">
        <f t="shared" si="5"/>
        <v>265</v>
      </c>
      <c r="J63" s="65">
        <f t="shared" si="5"/>
        <v>0</v>
      </c>
      <c r="K63" s="65" t="e">
        <f t="shared" si="3"/>
        <v>#DIV/0!</v>
      </c>
      <c r="L63" s="65">
        <f t="shared" si="4"/>
        <v>0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 t="shared" si="5"/>
        <v>0</v>
      </c>
      <c r="H64" s="65">
        <f t="shared" si="5"/>
        <v>265</v>
      </c>
      <c r="I64" s="65">
        <f t="shared" si="5"/>
        <v>265</v>
      </c>
      <c r="J64" s="65">
        <f t="shared" si="5"/>
        <v>0</v>
      </c>
      <c r="K64" s="65" t="e">
        <f t="shared" si="3"/>
        <v>#DIV/0!</v>
      </c>
      <c r="L64" s="65">
        <f t="shared" si="4"/>
        <v>0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0</v>
      </c>
      <c r="H65" s="66">
        <v>265</v>
      </c>
      <c r="I65" s="66">
        <v>265</v>
      </c>
      <c r="J65" s="66">
        <v>0</v>
      </c>
      <c r="K65" s="66" t="e">
        <f t="shared" si="3"/>
        <v>#DIV/0!</v>
      </c>
      <c r="L65" s="66">
        <f t="shared" si="4"/>
        <v>0</v>
      </c>
    </row>
    <row r="66" spans="2:12" x14ac:dyDescent="0.25">
      <c r="B66" s="65"/>
      <c r="C66" s="66"/>
      <c r="D66" s="67"/>
      <c r="E66" s="68"/>
      <c r="F66" s="8"/>
      <c r="G66" s="65"/>
      <c r="H66" s="65"/>
      <c r="I66" s="65"/>
      <c r="J66" s="65"/>
      <c r="K66" s="70"/>
      <c r="L6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506881.4</v>
      </c>
      <c r="D6" s="71">
        <f>D7+D9</f>
        <v>1022112</v>
      </c>
      <c r="E6" s="71">
        <f>E7+E9</f>
        <v>1022112</v>
      </c>
      <c r="F6" s="71">
        <f>F7+F9</f>
        <v>567428.63</v>
      </c>
      <c r="G6" s="72">
        <f t="shared" ref="G6:G15" si="0">(F6*100)/C6</f>
        <v>111.94504868397222</v>
      </c>
      <c r="H6" s="72">
        <f t="shared" ref="H6:H15" si="1">(F6*100)/E6</f>
        <v>55.515308498481573</v>
      </c>
    </row>
    <row r="7" spans="1:8" x14ac:dyDescent="0.25">
      <c r="A7"/>
      <c r="B7" s="8" t="s">
        <v>148</v>
      </c>
      <c r="C7" s="71">
        <f>C8</f>
        <v>506881.4</v>
      </c>
      <c r="D7" s="71">
        <f>D8</f>
        <v>1021449</v>
      </c>
      <c r="E7" s="71">
        <f>E8</f>
        <v>1021449</v>
      </c>
      <c r="F7" s="71">
        <f>F8</f>
        <v>567428.63</v>
      </c>
      <c r="G7" s="72">
        <f t="shared" si="0"/>
        <v>111.94504868397222</v>
      </c>
      <c r="H7" s="72">
        <f t="shared" si="1"/>
        <v>55.551342259868086</v>
      </c>
    </row>
    <row r="8" spans="1:8" x14ac:dyDescent="0.25">
      <c r="A8"/>
      <c r="B8" s="16" t="s">
        <v>149</v>
      </c>
      <c r="C8" s="73">
        <v>506881.4</v>
      </c>
      <c r="D8" s="73">
        <v>1021449</v>
      </c>
      <c r="E8" s="73">
        <v>1021449</v>
      </c>
      <c r="F8" s="74">
        <v>567428.63</v>
      </c>
      <c r="G8" s="70">
        <f t="shared" si="0"/>
        <v>111.94504868397222</v>
      </c>
      <c r="H8" s="70">
        <f t="shared" si="1"/>
        <v>55.551342259868086</v>
      </c>
    </row>
    <row r="9" spans="1:8" x14ac:dyDescent="0.25">
      <c r="A9"/>
      <c r="B9" s="8" t="s">
        <v>150</v>
      </c>
      <c r="C9" s="71">
        <f>C10</f>
        <v>0</v>
      </c>
      <c r="D9" s="71">
        <f>D10</f>
        <v>663</v>
      </c>
      <c r="E9" s="71">
        <f>E10</f>
        <v>663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151</v>
      </c>
      <c r="C10" s="73">
        <v>0</v>
      </c>
      <c r="D10" s="73">
        <v>663</v>
      </c>
      <c r="E10" s="73">
        <v>663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506881.4</v>
      </c>
      <c r="D11" s="75">
        <f>D12+D14</f>
        <v>1022112</v>
      </c>
      <c r="E11" s="75">
        <f>E12+E14</f>
        <v>1022112</v>
      </c>
      <c r="F11" s="75">
        <f>F12+F14</f>
        <v>567430.31999999995</v>
      </c>
      <c r="G11" s="72">
        <f t="shared" si="0"/>
        <v>111.9453820952988</v>
      </c>
      <c r="H11" s="72">
        <f t="shared" si="1"/>
        <v>55.515473842396915</v>
      </c>
    </row>
    <row r="12" spans="1:8" x14ac:dyDescent="0.25">
      <c r="A12"/>
      <c r="B12" s="8" t="s">
        <v>148</v>
      </c>
      <c r="C12" s="75">
        <f>C13</f>
        <v>506881.4</v>
      </c>
      <c r="D12" s="75">
        <f>D13</f>
        <v>1021449</v>
      </c>
      <c r="E12" s="75">
        <f>E13</f>
        <v>1021449</v>
      </c>
      <c r="F12" s="75">
        <f>F13</f>
        <v>567428.63</v>
      </c>
      <c r="G12" s="72">
        <f t="shared" si="0"/>
        <v>111.94504868397222</v>
      </c>
      <c r="H12" s="72">
        <f t="shared" si="1"/>
        <v>55.551342259868086</v>
      </c>
    </row>
    <row r="13" spans="1:8" x14ac:dyDescent="0.25">
      <c r="A13"/>
      <c r="B13" s="16" t="s">
        <v>149</v>
      </c>
      <c r="C13" s="73">
        <v>506881.4</v>
      </c>
      <c r="D13" s="73">
        <v>1021449</v>
      </c>
      <c r="E13" s="76">
        <v>1021449</v>
      </c>
      <c r="F13" s="74">
        <v>567428.63</v>
      </c>
      <c r="G13" s="70">
        <f t="shared" si="0"/>
        <v>111.94504868397222</v>
      </c>
      <c r="H13" s="70">
        <f t="shared" si="1"/>
        <v>55.551342259868086</v>
      </c>
    </row>
    <row r="14" spans="1:8" x14ac:dyDescent="0.25">
      <c r="A14"/>
      <c r="B14" s="8" t="s">
        <v>150</v>
      </c>
      <c r="C14" s="75">
        <f>C15</f>
        <v>0</v>
      </c>
      <c r="D14" s="75">
        <f>D15</f>
        <v>663</v>
      </c>
      <c r="E14" s="75">
        <f>E15</f>
        <v>663</v>
      </c>
      <c r="F14" s="75">
        <f>F15</f>
        <v>1.69</v>
      </c>
      <c r="G14" s="72" t="e">
        <f t="shared" si="0"/>
        <v>#DIV/0!</v>
      </c>
      <c r="H14" s="72">
        <f t="shared" si="1"/>
        <v>0.25490196078431371</v>
      </c>
    </row>
    <row r="15" spans="1:8" x14ac:dyDescent="0.25">
      <c r="A15"/>
      <c r="B15" s="16" t="s">
        <v>151</v>
      </c>
      <c r="C15" s="73">
        <v>0</v>
      </c>
      <c r="D15" s="73">
        <v>663</v>
      </c>
      <c r="E15" s="76">
        <v>663</v>
      </c>
      <c r="F15" s="74">
        <v>1.69</v>
      </c>
      <c r="G15" s="70" t="e">
        <f t="shared" si="0"/>
        <v>#DIV/0!</v>
      </c>
      <c r="H15" s="70">
        <f t="shared" si="1"/>
        <v>0.25490196078431371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506881.4</v>
      </c>
      <c r="D6" s="75">
        <f t="shared" si="0"/>
        <v>1022112</v>
      </c>
      <c r="E6" s="75">
        <f t="shared" si="0"/>
        <v>1022112</v>
      </c>
      <c r="F6" s="75">
        <f t="shared" si="0"/>
        <v>567430.31999999995</v>
      </c>
      <c r="G6" s="70">
        <f>(F6*100)/C6</f>
        <v>111.9453820952988</v>
      </c>
      <c r="H6" s="70">
        <f>(F6*100)/E6</f>
        <v>55.515473842396915</v>
      </c>
    </row>
    <row r="7" spans="2:8" x14ac:dyDescent="0.25">
      <c r="B7" s="8" t="s">
        <v>152</v>
      </c>
      <c r="C7" s="75">
        <f t="shared" si="0"/>
        <v>506881.4</v>
      </c>
      <c r="D7" s="75">
        <f t="shared" si="0"/>
        <v>1022112</v>
      </c>
      <c r="E7" s="75">
        <f t="shared" si="0"/>
        <v>1022112</v>
      </c>
      <c r="F7" s="75">
        <f t="shared" si="0"/>
        <v>567430.31999999995</v>
      </c>
      <c r="G7" s="70">
        <f>(F7*100)/C7</f>
        <v>111.9453820952988</v>
      </c>
      <c r="H7" s="70">
        <f>(F7*100)/E7</f>
        <v>55.515473842396915</v>
      </c>
    </row>
    <row r="8" spans="2:8" x14ac:dyDescent="0.25">
      <c r="B8" s="11" t="s">
        <v>153</v>
      </c>
      <c r="C8" s="73">
        <v>506881.4</v>
      </c>
      <c r="D8" s="73">
        <v>1022112</v>
      </c>
      <c r="E8" s="73">
        <v>1022112</v>
      </c>
      <c r="F8" s="74">
        <v>567430.31999999995</v>
      </c>
      <c r="G8" s="70">
        <f>(F8*100)/C8</f>
        <v>111.9453820952988</v>
      </c>
      <c r="H8" s="70">
        <f>(F8*100)/E8</f>
        <v>55.515473842396915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5"/>
  <sheetViews>
    <sheetView tabSelected="1" topLeftCell="A34" zoomScaleNormal="100" workbookViewId="0">
      <selection activeCell="H53" sqref="H5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154</v>
      </c>
      <c r="C1" s="39"/>
    </row>
    <row r="2" spans="1:6" ht="15" customHeight="1" x14ac:dyDescent="0.2">
      <c r="A2" s="41" t="s">
        <v>34</v>
      </c>
      <c r="B2" s="42" t="s">
        <v>155</v>
      </c>
      <c r="C2" s="39"/>
    </row>
    <row r="3" spans="1:6" s="39" customFormat="1" ht="43.5" customHeight="1" x14ac:dyDescent="0.2">
      <c r="A3" s="43" t="s">
        <v>35</v>
      </c>
      <c r="B3" s="37" t="s">
        <v>156</v>
      </c>
    </row>
    <row r="4" spans="1:6" s="39" customFormat="1" x14ac:dyDescent="0.2">
      <c r="A4" s="43" t="s">
        <v>36</v>
      </c>
      <c r="B4" s="44" t="s">
        <v>157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158</v>
      </c>
      <c r="B7" s="46"/>
      <c r="C7" s="77">
        <f>C11</f>
        <v>1021449</v>
      </c>
      <c r="D7" s="77">
        <f>D11</f>
        <v>1021449</v>
      </c>
      <c r="E7" s="77">
        <f>E11</f>
        <v>567428.63</v>
      </c>
      <c r="F7" s="77">
        <f>(E7*100)/D7</f>
        <v>55.551342259868086</v>
      </c>
    </row>
    <row r="8" spans="1:6" x14ac:dyDescent="0.2">
      <c r="A8" s="47" t="s">
        <v>68</v>
      </c>
      <c r="B8" s="46"/>
      <c r="C8" s="77">
        <f>C55+C61</f>
        <v>663</v>
      </c>
      <c r="D8" s="77">
        <f>D55+D61</f>
        <v>663</v>
      </c>
      <c r="E8" s="77">
        <f>E55+E61</f>
        <v>1.69</v>
      </c>
      <c r="F8" s="77">
        <f>(E8*100)/D8</f>
        <v>0.25490196078431371</v>
      </c>
    </row>
    <row r="9" spans="1:6" s="57" customFormat="1" x14ac:dyDescent="0.2"/>
    <row r="10" spans="1:6" ht="38.25" x14ac:dyDescent="0.2">
      <c r="A10" s="47" t="s">
        <v>159</v>
      </c>
      <c r="B10" s="47" t="s">
        <v>160</v>
      </c>
      <c r="C10" s="47" t="s">
        <v>43</v>
      </c>
      <c r="D10" s="47" t="s">
        <v>161</v>
      </c>
      <c r="E10" s="47" t="s">
        <v>162</v>
      </c>
      <c r="F10" s="47" t="s">
        <v>163</v>
      </c>
    </row>
    <row r="11" spans="1:6" x14ac:dyDescent="0.2">
      <c r="A11" s="49" t="s">
        <v>66</v>
      </c>
      <c r="B11" s="50" t="s">
        <v>67</v>
      </c>
      <c r="C11" s="80">
        <f>C12+C20+C45</f>
        <v>1021449</v>
      </c>
      <c r="D11" s="80">
        <f>D12+D20+D45</f>
        <v>1021449</v>
      </c>
      <c r="E11" s="80">
        <f>E12+E20+E45</f>
        <v>567428.63</v>
      </c>
      <c r="F11" s="81">
        <f>(E12*100)/D11</f>
        <v>45.306872883521351</v>
      </c>
    </row>
    <row r="12" spans="1:6" x14ac:dyDescent="0.2">
      <c r="A12" s="51" t="s">
        <v>68</v>
      </c>
      <c r="B12" s="52" t="s">
        <v>69</v>
      </c>
      <c r="C12" s="82">
        <f>C13+C16+C18</f>
        <v>766263</v>
      </c>
      <c r="D12" s="82">
        <f>D13+D16+D18</f>
        <v>766263</v>
      </c>
      <c r="E12" s="82">
        <f>E13+E16+E18</f>
        <v>462786.6</v>
      </c>
      <c r="F12" s="81">
        <f t="shared" ref="F12:F13" si="0">(E13*100)/D12</f>
        <v>50.46196671377843</v>
      </c>
    </row>
    <row r="13" spans="1:6" x14ac:dyDescent="0.2">
      <c r="A13" s="53" t="s">
        <v>70</v>
      </c>
      <c r="B13" s="54" t="s">
        <v>71</v>
      </c>
      <c r="C13" s="83">
        <f>C14+C15</f>
        <v>638020</v>
      </c>
      <c r="D13" s="83">
        <f>D14+D15</f>
        <v>638020</v>
      </c>
      <c r="E13" s="83">
        <f>E14+E15</f>
        <v>386671.38</v>
      </c>
      <c r="F13" s="83">
        <f t="shared" si="0"/>
        <v>60.330605623648161</v>
      </c>
    </row>
    <row r="14" spans="1:6" x14ac:dyDescent="0.2">
      <c r="A14" s="55" t="s">
        <v>72</v>
      </c>
      <c r="B14" s="56" t="s">
        <v>73</v>
      </c>
      <c r="C14" s="84">
        <v>637000</v>
      </c>
      <c r="D14" s="84">
        <v>637000</v>
      </c>
      <c r="E14" s="84">
        <v>384921.33</v>
      </c>
      <c r="F14" s="84"/>
    </row>
    <row r="15" spans="1:6" x14ac:dyDescent="0.2">
      <c r="A15" s="55" t="s">
        <v>74</v>
      </c>
      <c r="B15" s="56" t="s">
        <v>75</v>
      </c>
      <c r="C15" s="84">
        <v>1020</v>
      </c>
      <c r="D15" s="84">
        <v>1020</v>
      </c>
      <c r="E15" s="84">
        <v>1750.05</v>
      </c>
      <c r="F15" s="84"/>
    </row>
    <row r="16" spans="1:6" x14ac:dyDescent="0.2">
      <c r="A16" s="53" t="s">
        <v>76</v>
      </c>
      <c r="B16" s="54" t="s">
        <v>77</v>
      </c>
      <c r="C16" s="83">
        <f>C17</f>
        <v>22964</v>
      </c>
      <c r="D16" s="83">
        <f>D17</f>
        <v>22964</v>
      </c>
      <c r="E16" s="83">
        <f>E17</f>
        <v>12314.47</v>
      </c>
      <c r="F16" s="83">
        <f>(E17*100)/D16</f>
        <v>53.625108866051214</v>
      </c>
    </row>
    <row r="17" spans="1:6" x14ac:dyDescent="0.2">
      <c r="A17" s="55" t="s">
        <v>78</v>
      </c>
      <c r="B17" s="56" t="s">
        <v>77</v>
      </c>
      <c r="C17" s="84">
        <v>22964</v>
      </c>
      <c r="D17" s="84">
        <v>22964</v>
      </c>
      <c r="E17" s="84">
        <v>12314.47</v>
      </c>
      <c r="F17" s="84"/>
    </row>
    <row r="18" spans="1:6" x14ac:dyDescent="0.2">
      <c r="A18" s="53" t="s">
        <v>79</v>
      </c>
      <c r="B18" s="54" t="s">
        <v>80</v>
      </c>
      <c r="C18" s="83">
        <f>C19</f>
        <v>105279</v>
      </c>
      <c r="D18" s="83">
        <f>D19</f>
        <v>105279</v>
      </c>
      <c r="E18" s="83">
        <f>E19</f>
        <v>63800.75</v>
      </c>
      <c r="F18" s="83">
        <f>(E19*100)/D18</f>
        <v>60.601591960409955</v>
      </c>
    </row>
    <row r="19" spans="1:6" x14ac:dyDescent="0.2">
      <c r="A19" s="55" t="s">
        <v>81</v>
      </c>
      <c r="B19" s="56" t="s">
        <v>82</v>
      </c>
      <c r="C19" s="84">
        <v>105279</v>
      </c>
      <c r="D19" s="84">
        <v>105279</v>
      </c>
      <c r="E19" s="84">
        <v>63800.75</v>
      </c>
      <c r="F19" s="84"/>
    </row>
    <row r="20" spans="1:6" x14ac:dyDescent="0.2">
      <c r="A20" s="51" t="s">
        <v>83</v>
      </c>
      <c r="B20" s="52" t="s">
        <v>84</v>
      </c>
      <c r="C20" s="82">
        <f>C21+C25+C29+C39+C41</f>
        <v>254136</v>
      </c>
      <c r="D20" s="82">
        <f>D21+D25+D29+D39+D41</f>
        <v>254136</v>
      </c>
      <c r="E20" s="82">
        <f>E21+E25+E29+E39+E41</f>
        <v>104108.03000000001</v>
      </c>
      <c r="F20" s="81">
        <f t="shared" ref="F20:F21" si="1">(E21*100)/D20</f>
        <v>6.1657537696351561</v>
      </c>
    </row>
    <row r="21" spans="1:6" x14ac:dyDescent="0.2">
      <c r="A21" s="53" t="s">
        <v>85</v>
      </c>
      <c r="B21" s="54" t="s">
        <v>86</v>
      </c>
      <c r="C21" s="83">
        <f>C22+C23+C24</f>
        <v>28700</v>
      </c>
      <c r="D21" s="83">
        <f>D22+D23+D24</f>
        <v>28700</v>
      </c>
      <c r="E21" s="83">
        <f>E22+E23+E24</f>
        <v>15669.4</v>
      </c>
      <c r="F21" s="83">
        <f t="shared" si="1"/>
        <v>24.659930313588852</v>
      </c>
    </row>
    <row r="22" spans="1:6" x14ac:dyDescent="0.2">
      <c r="A22" s="55" t="s">
        <v>87</v>
      </c>
      <c r="B22" s="56" t="s">
        <v>88</v>
      </c>
      <c r="C22" s="84">
        <v>11000</v>
      </c>
      <c r="D22" s="84">
        <v>11000</v>
      </c>
      <c r="E22" s="84">
        <v>7077.4</v>
      </c>
      <c r="F22" s="84"/>
    </row>
    <row r="23" spans="1:6" ht="25.5" x14ac:dyDescent="0.2">
      <c r="A23" s="55" t="s">
        <v>89</v>
      </c>
      <c r="B23" s="56" t="s">
        <v>90</v>
      </c>
      <c r="C23" s="84">
        <v>17000</v>
      </c>
      <c r="D23" s="84">
        <v>17000</v>
      </c>
      <c r="E23" s="84">
        <v>8562</v>
      </c>
      <c r="F23" s="84"/>
    </row>
    <row r="24" spans="1:6" x14ac:dyDescent="0.2">
      <c r="A24" s="55" t="s">
        <v>91</v>
      </c>
      <c r="B24" s="56" t="s">
        <v>92</v>
      </c>
      <c r="C24" s="84">
        <v>700</v>
      </c>
      <c r="D24" s="84">
        <v>700</v>
      </c>
      <c r="E24" s="84">
        <v>30</v>
      </c>
      <c r="F24" s="84"/>
    </row>
    <row r="25" spans="1:6" x14ac:dyDescent="0.2">
      <c r="A25" s="53" t="s">
        <v>93</v>
      </c>
      <c r="B25" s="54" t="s">
        <v>94</v>
      </c>
      <c r="C25" s="83">
        <f>C26+C27+C28</f>
        <v>30000</v>
      </c>
      <c r="D25" s="83">
        <f>D26+D27+D28</f>
        <v>30000</v>
      </c>
      <c r="E25" s="83">
        <f>E26+E27+E28</f>
        <v>7490.25</v>
      </c>
      <c r="F25" s="83">
        <f>(E26*100)/D25</f>
        <v>19.543333333333333</v>
      </c>
    </row>
    <row r="26" spans="1:6" x14ac:dyDescent="0.2">
      <c r="A26" s="55" t="s">
        <v>95</v>
      </c>
      <c r="B26" s="56" t="s">
        <v>96</v>
      </c>
      <c r="C26" s="84">
        <v>18000</v>
      </c>
      <c r="D26" s="84">
        <v>18000</v>
      </c>
      <c r="E26" s="84">
        <v>5863</v>
      </c>
      <c r="F26" s="84"/>
    </row>
    <row r="27" spans="1:6" x14ac:dyDescent="0.2">
      <c r="A27" s="55" t="s">
        <v>97</v>
      </c>
      <c r="B27" s="56" t="s">
        <v>98</v>
      </c>
      <c r="C27" s="84">
        <v>10000</v>
      </c>
      <c r="D27" s="84">
        <v>10000</v>
      </c>
      <c r="E27" s="84">
        <v>1627.25</v>
      </c>
      <c r="F27" s="84"/>
    </row>
    <row r="28" spans="1:6" x14ac:dyDescent="0.2">
      <c r="A28" s="55" t="s">
        <v>99</v>
      </c>
      <c r="B28" s="56" t="s">
        <v>100</v>
      </c>
      <c r="C28" s="84">
        <v>2000</v>
      </c>
      <c r="D28" s="84">
        <v>2000</v>
      </c>
      <c r="E28" s="84">
        <v>0</v>
      </c>
      <c r="F28" s="84"/>
    </row>
    <row r="29" spans="1:6" x14ac:dyDescent="0.2">
      <c r="A29" s="53" t="s">
        <v>101</v>
      </c>
      <c r="B29" s="54" t="s">
        <v>102</v>
      </c>
      <c r="C29" s="83">
        <f>C30+C31+C32+C33+C34+C35+C36+C37+C38</f>
        <v>192605</v>
      </c>
      <c r="D29" s="83">
        <f>D30+D31+D32+D33+D34+D35+D36+D37+D38</f>
        <v>192605</v>
      </c>
      <c r="E29" s="83">
        <f>E30+E31+E32+E33+E34+E35+E36+E37+E38</f>
        <v>80294.090000000011</v>
      </c>
      <c r="F29" s="83">
        <f>(E30*100)/D29</f>
        <v>4.1978816749305574</v>
      </c>
    </row>
    <row r="30" spans="1:6" x14ac:dyDescent="0.2">
      <c r="A30" s="55" t="s">
        <v>103</v>
      </c>
      <c r="B30" s="56" t="s">
        <v>104</v>
      </c>
      <c r="C30" s="84">
        <v>19643</v>
      </c>
      <c r="D30" s="84">
        <v>19643</v>
      </c>
      <c r="E30" s="84">
        <v>8085.33</v>
      </c>
      <c r="F30" s="84"/>
    </row>
    <row r="31" spans="1:6" x14ac:dyDescent="0.2">
      <c r="A31" s="55" t="s">
        <v>105</v>
      </c>
      <c r="B31" s="56" t="s">
        <v>106</v>
      </c>
      <c r="C31" s="84">
        <v>5309</v>
      </c>
      <c r="D31" s="84">
        <v>5309</v>
      </c>
      <c r="E31" s="84">
        <v>100</v>
      </c>
      <c r="F31" s="84"/>
    </row>
    <row r="32" spans="1:6" x14ac:dyDescent="0.2">
      <c r="A32" s="55" t="s">
        <v>107</v>
      </c>
      <c r="B32" s="56" t="s">
        <v>108</v>
      </c>
      <c r="C32" s="84">
        <v>1760</v>
      </c>
      <c r="D32" s="84">
        <v>1760</v>
      </c>
      <c r="E32" s="84">
        <v>0</v>
      </c>
      <c r="F32" s="84"/>
    </row>
    <row r="33" spans="1:6" x14ac:dyDescent="0.2">
      <c r="A33" s="55" t="s">
        <v>109</v>
      </c>
      <c r="B33" s="56" t="s">
        <v>110</v>
      </c>
      <c r="C33" s="84">
        <v>1800</v>
      </c>
      <c r="D33" s="84">
        <v>1800</v>
      </c>
      <c r="E33" s="84">
        <v>905.7</v>
      </c>
      <c r="F33" s="84"/>
    </row>
    <row r="34" spans="1:6" x14ac:dyDescent="0.2">
      <c r="A34" s="55" t="s">
        <v>111</v>
      </c>
      <c r="B34" s="56" t="s">
        <v>112</v>
      </c>
      <c r="C34" s="84">
        <v>6200</v>
      </c>
      <c r="D34" s="84">
        <v>6200</v>
      </c>
      <c r="E34" s="84">
        <v>2497.63</v>
      </c>
      <c r="F34" s="84"/>
    </row>
    <row r="35" spans="1:6" x14ac:dyDescent="0.2">
      <c r="A35" s="55" t="s">
        <v>113</v>
      </c>
      <c r="B35" s="56" t="s">
        <v>114</v>
      </c>
      <c r="C35" s="84">
        <v>1920</v>
      </c>
      <c r="D35" s="84">
        <v>1920</v>
      </c>
      <c r="E35" s="84">
        <v>115</v>
      </c>
      <c r="F35" s="84"/>
    </row>
    <row r="36" spans="1:6" x14ac:dyDescent="0.2">
      <c r="A36" s="55" t="s">
        <v>115</v>
      </c>
      <c r="B36" s="56" t="s">
        <v>116</v>
      </c>
      <c r="C36" s="84">
        <v>150000</v>
      </c>
      <c r="D36" s="84">
        <v>150000</v>
      </c>
      <c r="E36" s="84">
        <v>65908.899999999994</v>
      </c>
      <c r="F36" s="84"/>
    </row>
    <row r="37" spans="1:6" x14ac:dyDescent="0.2">
      <c r="A37" s="55" t="s">
        <v>117</v>
      </c>
      <c r="B37" s="56" t="s">
        <v>118</v>
      </c>
      <c r="C37" s="84">
        <v>40</v>
      </c>
      <c r="D37" s="84">
        <v>40</v>
      </c>
      <c r="E37" s="84">
        <v>9.9600000000000009</v>
      </c>
      <c r="F37" s="84"/>
    </row>
    <row r="38" spans="1:6" x14ac:dyDescent="0.2">
      <c r="A38" s="55" t="s">
        <v>119</v>
      </c>
      <c r="B38" s="56" t="s">
        <v>120</v>
      </c>
      <c r="C38" s="84">
        <v>5933</v>
      </c>
      <c r="D38" s="84">
        <v>5933</v>
      </c>
      <c r="E38" s="84">
        <v>2671.57</v>
      </c>
      <c r="F38" s="84"/>
    </row>
    <row r="39" spans="1:6" x14ac:dyDescent="0.2">
      <c r="A39" s="53" t="s">
        <v>121</v>
      </c>
      <c r="B39" s="54" t="s">
        <v>122</v>
      </c>
      <c r="C39" s="83">
        <f>C40</f>
        <v>1200</v>
      </c>
      <c r="D39" s="83">
        <f>D40</f>
        <v>1200</v>
      </c>
      <c r="E39" s="83">
        <f>E40</f>
        <v>654.29</v>
      </c>
      <c r="F39" s="83">
        <f>(E40*100)/D39</f>
        <v>54.524166666666666</v>
      </c>
    </row>
    <row r="40" spans="1:6" ht="25.5" x14ac:dyDescent="0.2">
      <c r="A40" s="55" t="s">
        <v>123</v>
      </c>
      <c r="B40" s="56" t="s">
        <v>124</v>
      </c>
      <c r="C40" s="84">
        <v>1200</v>
      </c>
      <c r="D40" s="84">
        <v>1200</v>
      </c>
      <c r="E40" s="84">
        <v>654.29</v>
      </c>
      <c r="F40" s="84"/>
    </row>
    <row r="41" spans="1:6" x14ac:dyDescent="0.2">
      <c r="A41" s="53" t="s">
        <v>125</v>
      </c>
      <c r="B41" s="54" t="s">
        <v>126</v>
      </c>
      <c r="C41" s="83">
        <f>C42+C43+C44</f>
        <v>1631</v>
      </c>
      <c r="D41" s="83">
        <f>D42+D43+D44</f>
        <v>1631</v>
      </c>
      <c r="E41" s="83">
        <f>E42+E43+E44</f>
        <v>0</v>
      </c>
      <c r="F41" s="83">
        <f>(E42*100)/D41</f>
        <v>0</v>
      </c>
    </row>
    <row r="42" spans="1:6" x14ac:dyDescent="0.2">
      <c r="A42" s="55" t="s">
        <v>127</v>
      </c>
      <c r="B42" s="56" t="s">
        <v>128</v>
      </c>
      <c r="C42" s="84">
        <v>1000</v>
      </c>
      <c r="D42" s="84">
        <v>1000</v>
      </c>
      <c r="E42" s="84">
        <v>0</v>
      </c>
      <c r="F42" s="84"/>
    </row>
    <row r="43" spans="1:6" x14ac:dyDescent="0.2">
      <c r="A43" s="55" t="s">
        <v>129</v>
      </c>
      <c r="B43" s="56" t="s">
        <v>130</v>
      </c>
      <c r="C43" s="84">
        <v>100</v>
      </c>
      <c r="D43" s="84">
        <v>100</v>
      </c>
      <c r="E43" s="84">
        <v>0</v>
      </c>
      <c r="F43" s="84"/>
    </row>
    <row r="44" spans="1:6" x14ac:dyDescent="0.2">
      <c r="A44" s="55" t="s">
        <v>131</v>
      </c>
      <c r="B44" s="56" t="s">
        <v>126</v>
      </c>
      <c r="C44" s="84">
        <v>531</v>
      </c>
      <c r="D44" s="84">
        <v>531</v>
      </c>
      <c r="E44" s="84">
        <v>0</v>
      </c>
      <c r="F44" s="84"/>
    </row>
    <row r="45" spans="1:6" x14ac:dyDescent="0.2">
      <c r="A45" s="51" t="s">
        <v>132</v>
      </c>
      <c r="B45" s="52" t="s">
        <v>133</v>
      </c>
      <c r="C45" s="82">
        <f>C46</f>
        <v>1050</v>
      </c>
      <c r="D45" s="82">
        <f>D46</f>
        <v>1050</v>
      </c>
      <c r="E45" s="82">
        <f>E46</f>
        <v>534</v>
      </c>
      <c r="F45" s="81">
        <f t="shared" ref="F45:F46" si="2">(E46*100)/D45</f>
        <v>50.857142857142854</v>
      </c>
    </row>
    <row r="46" spans="1:6" x14ac:dyDescent="0.2">
      <c r="A46" s="53" t="s">
        <v>134</v>
      </c>
      <c r="B46" s="54" t="s">
        <v>135</v>
      </c>
      <c r="C46" s="83">
        <f>C47+C48</f>
        <v>1050</v>
      </c>
      <c r="D46" s="83">
        <f>D47+D48</f>
        <v>1050</v>
      </c>
      <c r="E46" s="83">
        <f>E47+E48</f>
        <v>534</v>
      </c>
      <c r="F46" s="83">
        <f t="shared" si="2"/>
        <v>50.857142857142854</v>
      </c>
    </row>
    <row r="47" spans="1:6" x14ac:dyDescent="0.2">
      <c r="A47" s="55" t="s">
        <v>136</v>
      </c>
      <c r="B47" s="56" t="s">
        <v>137</v>
      </c>
      <c r="C47" s="84">
        <v>1000</v>
      </c>
      <c r="D47" s="84">
        <v>1000</v>
      </c>
      <c r="E47" s="84">
        <v>534</v>
      </c>
      <c r="F47" s="84"/>
    </row>
    <row r="48" spans="1:6" x14ac:dyDescent="0.2">
      <c r="A48" s="55" t="s">
        <v>138</v>
      </c>
      <c r="B48" s="56" t="s">
        <v>139</v>
      </c>
      <c r="C48" s="84">
        <v>50</v>
      </c>
      <c r="D48" s="84">
        <v>50</v>
      </c>
      <c r="E48" s="84">
        <v>0</v>
      </c>
      <c r="F48" s="84"/>
    </row>
    <row r="49" spans="1:6" x14ac:dyDescent="0.2">
      <c r="A49" s="49" t="s">
        <v>50</v>
      </c>
      <c r="B49" s="50" t="s">
        <v>51</v>
      </c>
      <c r="C49" s="80">
        <f t="shared" ref="C49:E50" si="3">C50</f>
        <v>1021449</v>
      </c>
      <c r="D49" s="80">
        <f t="shared" si="3"/>
        <v>1021449</v>
      </c>
      <c r="E49" s="80">
        <f t="shared" si="3"/>
        <v>567428.63</v>
      </c>
      <c r="F49" s="81">
        <f t="shared" ref="F49:F51" si="4">(E50*100)/D49</f>
        <v>55.551342259868086</v>
      </c>
    </row>
    <row r="50" spans="1:6" x14ac:dyDescent="0.2">
      <c r="A50" s="51" t="s">
        <v>58</v>
      </c>
      <c r="B50" s="52" t="s">
        <v>59</v>
      </c>
      <c r="C50" s="82">
        <f t="shared" si="3"/>
        <v>1021449</v>
      </c>
      <c r="D50" s="82">
        <f t="shared" si="3"/>
        <v>1021449</v>
      </c>
      <c r="E50" s="82">
        <f t="shared" si="3"/>
        <v>567428.63</v>
      </c>
      <c r="F50" s="81">
        <f t="shared" si="4"/>
        <v>55.551342259868086</v>
      </c>
    </row>
    <row r="51" spans="1:6" ht="25.5" x14ac:dyDescent="0.2">
      <c r="A51" s="53" t="s">
        <v>60</v>
      </c>
      <c r="B51" s="54" t="s">
        <v>61</v>
      </c>
      <c r="C51" s="83">
        <f>C52+C53</f>
        <v>1021449</v>
      </c>
      <c r="D51" s="83">
        <f>D52+D53</f>
        <v>1021449</v>
      </c>
      <c r="E51" s="83">
        <f>E52+E53</f>
        <v>567428.63</v>
      </c>
      <c r="F51" s="83">
        <f t="shared" si="4"/>
        <v>55.551342259868086</v>
      </c>
    </row>
    <row r="52" spans="1:6" x14ac:dyDescent="0.2">
      <c r="A52" s="55" t="s">
        <v>62</v>
      </c>
      <c r="B52" s="56" t="s">
        <v>63</v>
      </c>
      <c r="C52" s="84">
        <v>1021449</v>
      </c>
      <c r="D52" s="84">
        <v>1021449</v>
      </c>
      <c r="E52" s="84">
        <v>567428.63</v>
      </c>
      <c r="F52" s="84"/>
    </row>
    <row r="53" spans="1:6" ht="25.5" x14ac:dyDescent="0.2">
      <c r="A53" s="55" t="s">
        <v>64</v>
      </c>
      <c r="B53" s="56" t="s">
        <v>65</v>
      </c>
      <c r="C53" s="84">
        <v>0</v>
      </c>
      <c r="D53" s="84">
        <v>0</v>
      </c>
      <c r="E53" s="84">
        <v>0</v>
      </c>
      <c r="F53" s="84"/>
    </row>
    <row r="54" spans="1:6" x14ac:dyDescent="0.2">
      <c r="A54" s="48" t="s">
        <v>158</v>
      </c>
      <c r="B54" s="48" t="s">
        <v>164</v>
      </c>
      <c r="C54" s="78"/>
      <c r="D54" s="78"/>
      <c r="E54" s="78"/>
      <c r="F54" s="79"/>
    </row>
    <row r="55" spans="1:6" x14ac:dyDescent="0.2">
      <c r="A55" s="49" t="s">
        <v>66</v>
      </c>
      <c r="B55" s="50" t="s">
        <v>67</v>
      </c>
      <c r="C55" s="80">
        <f>C56</f>
        <v>398</v>
      </c>
      <c r="D55" s="80">
        <f>D56</f>
        <v>398</v>
      </c>
      <c r="E55" s="80">
        <f>E56</f>
        <v>1.69</v>
      </c>
      <c r="F55" s="81">
        <f t="shared" ref="F55:F57" si="5">(E56*100)/D55</f>
        <v>0.42462311557788945</v>
      </c>
    </row>
    <row r="56" spans="1:6" x14ac:dyDescent="0.2">
      <c r="A56" s="51" t="s">
        <v>83</v>
      </c>
      <c r="B56" s="52" t="s">
        <v>84</v>
      </c>
      <c r="C56" s="82">
        <f>C57+C59</f>
        <v>398</v>
      </c>
      <c r="D56" s="82">
        <f>D57+D59</f>
        <v>398</v>
      </c>
      <c r="E56" s="82">
        <f>E57+E59</f>
        <v>1.69</v>
      </c>
      <c r="F56" s="81">
        <f t="shared" si="5"/>
        <v>0.42462311557788945</v>
      </c>
    </row>
    <row r="57" spans="1:6" x14ac:dyDescent="0.2">
      <c r="A57" s="53" t="s">
        <v>93</v>
      </c>
      <c r="B57" s="54" t="s">
        <v>94</v>
      </c>
      <c r="C57" s="83">
        <f>C58</f>
        <v>265</v>
      </c>
      <c r="D57" s="83">
        <f>D58</f>
        <v>265</v>
      </c>
      <c r="E57" s="83">
        <f>E58</f>
        <v>1.69</v>
      </c>
      <c r="F57" s="83">
        <f t="shared" si="5"/>
        <v>0.63773584905660374</v>
      </c>
    </row>
    <row r="58" spans="1:6" x14ac:dyDescent="0.2">
      <c r="A58" s="55" t="s">
        <v>95</v>
      </c>
      <c r="B58" s="56" t="s">
        <v>96</v>
      </c>
      <c r="C58" s="84">
        <v>265</v>
      </c>
      <c r="D58" s="84">
        <v>265</v>
      </c>
      <c r="E58" s="84">
        <v>1.69</v>
      </c>
      <c r="F58" s="84"/>
    </row>
    <row r="59" spans="1:6" x14ac:dyDescent="0.2">
      <c r="A59" s="53" t="s">
        <v>101</v>
      </c>
      <c r="B59" s="54" t="s">
        <v>102</v>
      </c>
      <c r="C59" s="83">
        <f>C60</f>
        <v>133</v>
      </c>
      <c r="D59" s="83">
        <f>D60</f>
        <v>133</v>
      </c>
      <c r="E59" s="83">
        <f>E60</f>
        <v>0</v>
      </c>
      <c r="F59" s="83">
        <f>(E60*100)/D59</f>
        <v>0</v>
      </c>
    </row>
    <row r="60" spans="1:6" x14ac:dyDescent="0.2">
      <c r="A60" s="55" t="s">
        <v>111</v>
      </c>
      <c r="B60" s="56" t="s">
        <v>112</v>
      </c>
      <c r="C60" s="84">
        <v>133</v>
      </c>
      <c r="D60" s="84">
        <v>133</v>
      </c>
      <c r="E60" s="84">
        <v>0</v>
      </c>
      <c r="F60" s="84"/>
    </row>
    <row r="61" spans="1:6" x14ac:dyDescent="0.2">
      <c r="A61" s="49" t="s">
        <v>140</v>
      </c>
      <c r="B61" s="50" t="s">
        <v>141</v>
      </c>
      <c r="C61" s="80">
        <f t="shared" ref="C61:E63" si="6">C62</f>
        <v>265</v>
      </c>
      <c r="D61" s="80">
        <f t="shared" si="6"/>
        <v>265</v>
      </c>
      <c r="E61" s="80">
        <f t="shared" si="6"/>
        <v>0</v>
      </c>
      <c r="F61" s="81">
        <f t="shared" ref="F61:F63" si="7">(E62*100)/D61</f>
        <v>0</v>
      </c>
    </row>
    <row r="62" spans="1:6" x14ac:dyDescent="0.2">
      <c r="A62" s="51" t="s">
        <v>142</v>
      </c>
      <c r="B62" s="52" t="s">
        <v>143</v>
      </c>
      <c r="C62" s="82">
        <f t="shared" si="6"/>
        <v>265</v>
      </c>
      <c r="D62" s="82">
        <f t="shared" si="6"/>
        <v>265</v>
      </c>
      <c r="E62" s="82">
        <f t="shared" si="6"/>
        <v>0</v>
      </c>
      <c r="F62" s="81">
        <f t="shared" si="7"/>
        <v>0</v>
      </c>
    </row>
    <row r="63" spans="1:6" x14ac:dyDescent="0.2">
      <c r="A63" s="53" t="s">
        <v>144</v>
      </c>
      <c r="B63" s="54" t="s">
        <v>145</v>
      </c>
      <c r="C63" s="83">
        <f t="shared" si="6"/>
        <v>265</v>
      </c>
      <c r="D63" s="83">
        <f t="shared" si="6"/>
        <v>265</v>
      </c>
      <c r="E63" s="83">
        <f t="shared" si="6"/>
        <v>0</v>
      </c>
      <c r="F63" s="83">
        <f t="shared" si="7"/>
        <v>0</v>
      </c>
    </row>
    <row r="64" spans="1:6" x14ac:dyDescent="0.2">
      <c r="A64" s="55" t="s">
        <v>146</v>
      </c>
      <c r="B64" s="56" t="s">
        <v>147</v>
      </c>
      <c r="C64" s="84">
        <v>265</v>
      </c>
      <c r="D64" s="84">
        <v>265</v>
      </c>
      <c r="E64" s="84">
        <v>0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7" si="8">C66</f>
        <v>663</v>
      </c>
      <c r="D65" s="80">
        <f t="shared" si="8"/>
        <v>663</v>
      </c>
      <c r="E65" s="80">
        <f t="shared" si="8"/>
        <v>1.69</v>
      </c>
      <c r="F65" s="81">
        <f t="shared" ref="F65:F67" si="9">(E66*100)/D65</f>
        <v>0.25490196078431371</v>
      </c>
    </row>
    <row r="66" spans="1:6" x14ac:dyDescent="0.2">
      <c r="A66" s="51" t="s">
        <v>52</v>
      </c>
      <c r="B66" s="52" t="s">
        <v>53</v>
      </c>
      <c r="C66" s="82">
        <f t="shared" si="8"/>
        <v>663</v>
      </c>
      <c r="D66" s="82">
        <f t="shared" si="8"/>
        <v>663</v>
      </c>
      <c r="E66" s="82">
        <f t="shared" si="8"/>
        <v>1.69</v>
      </c>
      <c r="F66" s="81">
        <f t="shared" si="9"/>
        <v>0.25490196078431371</v>
      </c>
    </row>
    <row r="67" spans="1:6" x14ac:dyDescent="0.2">
      <c r="A67" s="53" t="s">
        <v>54</v>
      </c>
      <c r="B67" s="54" t="s">
        <v>55</v>
      </c>
      <c r="C67" s="83">
        <f t="shared" si="8"/>
        <v>663</v>
      </c>
      <c r="D67" s="83">
        <f t="shared" si="8"/>
        <v>663</v>
      </c>
      <c r="E67" s="83">
        <f t="shared" si="8"/>
        <v>1.69</v>
      </c>
      <c r="F67" s="83">
        <f t="shared" si="9"/>
        <v>0.25490196078431371</v>
      </c>
    </row>
    <row r="68" spans="1:6" x14ac:dyDescent="0.2">
      <c r="A68" s="55" t="s">
        <v>56</v>
      </c>
      <c r="B68" s="56" t="s">
        <v>57</v>
      </c>
      <c r="C68" s="84">
        <v>663</v>
      </c>
      <c r="D68" s="84">
        <v>663</v>
      </c>
      <c r="E68" s="84">
        <v>1.69</v>
      </c>
      <c r="F68" s="84"/>
    </row>
    <row r="69" spans="1:6" x14ac:dyDescent="0.2">
      <c r="A69" s="48" t="s">
        <v>68</v>
      </c>
      <c r="B69" s="48" t="s">
        <v>165</v>
      </c>
      <c r="C69" s="78"/>
      <c r="D69" s="78"/>
      <c r="E69" s="78"/>
      <c r="F69" s="79"/>
    </row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2025-07-24T11:16:16Z</cp:lastPrinted>
  <dcterms:created xsi:type="dcterms:W3CDTF">2022-08-12T12:51:27Z</dcterms:created>
  <dcterms:modified xsi:type="dcterms:W3CDTF">2025-07-28T10:04:26Z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