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aric1\Desktop\IZVRŠENJE PRORAČUNA 2025\ODONZG 01.- 06.2025\"/>
    </mc:Choice>
  </mc:AlternateContent>
  <bookViews>
    <workbookView xWindow="0" yWindow="0" windowWidth="28800" windowHeight="1200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2" i="1" l="1"/>
  <c r="F13" i="15" l="1"/>
  <c r="F11" i="15"/>
  <c r="M14" i="3" l="1"/>
  <c r="G12" i="1" l="1"/>
  <c r="H12" i="1"/>
  <c r="I12" i="1"/>
  <c r="I16" i="1" s="1"/>
  <c r="G15" i="1"/>
  <c r="H15" i="1"/>
  <c r="I15" i="1"/>
  <c r="L12" i="1" l="1"/>
  <c r="J16" i="1"/>
  <c r="K12" i="1"/>
  <c r="H16" i="1"/>
  <c r="G16" i="1"/>
  <c r="L15" i="1"/>
  <c r="K15" i="1"/>
  <c r="H26" i="1"/>
  <c r="I26" i="1"/>
  <c r="I27" i="1" s="1"/>
  <c r="J26" i="1"/>
  <c r="G26" i="1"/>
  <c r="H23" i="1"/>
  <c r="I23" i="1"/>
  <c r="J23" i="1"/>
  <c r="G23" i="1"/>
  <c r="K23" i="1" l="1"/>
  <c r="K16" i="1"/>
  <c r="L26" i="1"/>
  <c r="L16" i="1"/>
  <c r="K26" i="1"/>
  <c r="H27" i="1"/>
  <c r="L23" i="1"/>
  <c r="J27" i="1"/>
  <c r="L27" i="1" s="1"/>
  <c r="G27" i="1"/>
  <c r="F73" i="15"/>
  <c r="F71" i="15"/>
  <c r="E71" i="15"/>
  <c r="F70" i="15" s="1"/>
  <c r="D71" i="15"/>
  <c r="C71" i="15"/>
  <c r="C70" i="15" s="1"/>
  <c r="C69" i="15" s="1"/>
  <c r="D70" i="15"/>
  <c r="D69" i="15" s="1"/>
  <c r="F67" i="15"/>
  <c r="E67" i="15"/>
  <c r="F66" i="15" s="1"/>
  <c r="D67" i="15"/>
  <c r="C67" i="15"/>
  <c r="C66" i="15" s="1"/>
  <c r="C65" i="15" s="1"/>
  <c r="C8" i="15" s="1"/>
  <c r="D66" i="15"/>
  <c r="D65" i="15" s="1"/>
  <c r="D8" i="15" s="1"/>
  <c r="F64" i="15"/>
  <c r="F61" i="15"/>
  <c r="E61" i="15"/>
  <c r="D61" i="15"/>
  <c r="D60" i="15" s="1"/>
  <c r="D59" i="15" s="1"/>
  <c r="C61" i="15"/>
  <c r="C60" i="15"/>
  <c r="C59" i="15" s="1"/>
  <c r="F57" i="15"/>
  <c r="E57" i="15"/>
  <c r="E56" i="15" s="1"/>
  <c r="D57" i="15"/>
  <c r="D56" i="15" s="1"/>
  <c r="D55" i="15" s="1"/>
  <c r="C57" i="15"/>
  <c r="C56" i="15" s="1"/>
  <c r="C55" i="15" s="1"/>
  <c r="F56" i="15"/>
  <c r="F53" i="15"/>
  <c r="E53" i="15"/>
  <c r="D53" i="15"/>
  <c r="C53" i="15"/>
  <c r="C50" i="15" s="1"/>
  <c r="F51" i="15"/>
  <c r="E51" i="15"/>
  <c r="D51" i="15"/>
  <c r="F50" i="15" s="1"/>
  <c r="C51" i="15"/>
  <c r="E50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6" i="15"/>
  <c r="E26" i="15"/>
  <c r="D26" i="15"/>
  <c r="C26" i="15"/>
  <c r="C20" i="15" s="1"/>
  <c r="F21" i="15"/>
  <c r="E21" i="15"/>
  <c r="D21" i="15"/>
  <c r="F20" i="15" s="1"/>
  <c r="C21" i="15"/>
  <c r="E20" i="15"/>
  <c r="F18" i="15"/>
  <c r="E18" i="15"/>
  <c r="D18" i="15"/>
  <c r="D12" i="15" s="1"/>
  <c r="C18" i="15"/>
  <c r="C12" i="15" s="1"/>
  <c r="F16" i="15"/>
  <c r="E16" i="15"/>
  <c r="D16" i="15"/>
  <c r="C16" i="15"/>
  <c r="E13" i="15"/>
  <c r="E12" i="15" s="1"/>
  <c r="D13" i="15"/>
  <c r="C13" i="15"/>
  <c r="H8" i="8"/>
  <c r="G8" i="8"/>
  <c r="F7" i="8"/>
  <c r="G7" i="8" s="1"/>
  <c r="E7" i="8"/>
  <c r="H7" i="8" s="1"/>
  <c r="D7" i="8"/>
  <c r="C7" i="8"/>
  <c r="F6" i="8"/>
  <c r="G6" i="8" s="1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F12" i="5"/>
  <c r="G12" i="5" s="1"/>
  <c r="E12" i="5"/>
  <c r="D12" i="5"/>
  <c r="C12" i="5"/>
  <c r="E11" i="5"/>
  <c r="D11" i="5"/>
  <c r="C11" i="5"/>
  <c r="H10" i="5"/>
  <c r="G10" i="5"/>
  <c r="F9" i="5"/>
  <c r="G9" i="5" s="1"/>
  <c r="E9" i="5"/>
  <c r="D9" i="5"/>
  <c r="C9" i="5"/>
  <c r="H8" i="5"/>
  <c r="G8" i="5"/>
  <c r="F7" i="5"/>
  <c r="E7" i="5"/>
  <c r="E6" i="5" s="1"/>
  <c r="D7" i="5"/>
  <c r="D6" i="5" s="1"/>
  <c r="C7" i="5"/>
  <c r="G7" i="5" s="1"/>
  <c r="L71" i="3"/>
  <c r="K71" i="3"/>
  <c r="J70" i="3"/>
  <c r="J69" i="3" s="1"/>
  <c r="I70" i="3"/>
  <c r="I69" i="3" s="1"/>
  <c r="I68" i="3" s="1"/>
  <c r="H70" i="3"/>
  <c r="H69" i="3" s="1"/>
  <c r="H68" i="3" s="1"/>
  <c r="G70" i="3"/>
  <c r="G69" i="3" s="1"/>
  <c r="G68" i="3" s="1"/>
  <c r="L67" i="3"/>
  <c r="K67" i="3"/>
  <c r="J66" i="3"/>
  <c r="L66" i="3" s="1"/>
  <c r="I66" i="3"/>
  <c r="H66" i="3"/>
  <c r="G66" i="3"/>
  <c r="L65" i="3"/>
  <c r="K65" i="3"/>
  <c r="L64" i="3"/>
  <c r="K64" i="3"/>
  <c r="J64" i="3"/>
  <c r="J63" i="3" s="1"/>
  <c r="I64" i="3"/>
  <c r="I63" i="3" s="1"/>
  <c r="H64" i="3"/>
  <c r="G64" i="3"/>
  <c r="H63" i="3"/>
  <c r="G63" i="3"/>
  <c r="L62" i="3"/>
  <c r="K62" i="3"/>
  <c r="L61" i="3"/>
  <c r="K61" i="3"/>
  <c r="L60" i="3"/>
  <c r="K60" i="3"/>
  <c r="L59" i="3"/>
  <c r="K59" i="3"/>
  <c r="L58" i="3"/>
  <c r="K58" i="3"/>
  <c r="J57" i="3"/>
  <c r="L57" i="3" s="1"/>
  <c r="I57" i="3"/>
  <c r="H57" i="3"/>
  <c r="G57" i="3"/>
  <c r="L56" i="3"/>
  <c r="K56" i="3"/>
  <c r="L55" i="3"/>
  <c r="J55" i="3"/>
  <c r="K55" i="3" s="1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J45" i="3"/>
  <c r="K45" i="3" s="1"/>
  <c r="I45" i="3"/>
  <c r="H45" i="3"/>
  <c r="H33" i="3" s="1"/>
  <c r="G45" i="3"/>
  <c r="G33" i="3" s="1"/>
  <c r="L44" i="3"/>
  <c r="K44" i="3"/>
  <c r="L43" i="3"/>
  <c r="K43" i="3"/>
  <c r="L42" i="3"/>
  <c r="K42" i="3"/>
  <c r="L41" i="3"/>
  <c r="K41" i="3"/>
  <c r="L40" i="3"/>
  <c r="K40" i="3"/>
  <c r="J39" i="3"/>
  <c r="K39" i="3" s="1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J33" i="3" s="1"/>
  <c r="I34" i="3"/>
  <c r="I33" i="3" s="1"/>
  <c r="H34" i="3"/>
  <c r="G34" i="3"/>
  <c r="L32" i="3"/>
  <c r="K32" i="3"/>
  <c r="K31" i="3"/>
  <c r="J31" i="3"/>
  <c r="I31" i="3"/>
  <c r="L31" i="3" s="1"/>
  <c r="H31" i="3"/>
  <c r="G31" i="3"/>
  <c r="L30" i="3"/>
  <c r="K30" i="3"/>
  <c r="J29" i="3"/>
  <c r="K29" i="3" s="1"/>
  <c r="I29" i="3"/>
  <c r="H29" i="3"/>
  <c r="G29" i="3"/>
  <c r="L28" i="3"/>
  <c r="K28" i="3"/>
  <c r="L27" i="3"/>
  <c r="K27" i="3"/>
  <c r="J26" i="3"/>
  <c r="J25" i="3" s="1"/>
  <c r="I26" i="3"/>
  <c r="I25" i="3" s="1"/>
  <c r="H26" i="3"/>
  <c r="H25" i="3" s="1"/>
  <c r="H24" i="3" s="1"/>
  <c r="H23" i="3" s="1"/>
  <c r="G26" i="3"/>
  <c r="G25" i="3" s="1"/>
  <c r="G24" i="3" s="1"/>
  <c r="G23" i="3" s="1"/>
  <c r="L18" i="3"/>
  <c r="K18" i="3"/>
  <c r="L17" i="3"/>
  <c r="K17" i="3"/>
  <c r="J16" i="3"/>
  <c r="I16" i="3"/>
  <c r="I15" i="3" s="1"/>
  <c r="H16" i="3"/>
  <c r="G16" i="3"/>
  <c r="G15" i="3" s="1"/>
  <c r="H15" i="3"/>
  <c r="L14" i="3"/>
  <c r="K14" i="3"/>
  <c r="J13" i="3"/>
  <c r="J12" i="3" s="1"/>
  <c r="I13" i="3"/>
  <c r="I12" i="3" s="1"/>
  <c r="H13" i="3"/>
  <c r="H12" i="3" s="1"/>
  <c r="H11" i="3" s="1"/>
  <c r="H10" i="3" s="1"/>
  <c r="G13" i="3"/>
  <c r="G12" i="3" s="1"/>
  <c r="G10" i="3"/>
  <c r="H9" i="5" l="1"/>
  <c r="I24" i="3"/>
  <c r="I23" i="3" s="1"/>
  <c r="L69" i="3"/>
  <c r="K69" i="3"/>
  <c r="J68" i="3"/>
  <c r="L25" i="3"/>
  <c r="K25" i="3"/>
  <c r="J24" i="3"/>
  <c r="C11" i="15"/>
  <c r="C7" i="15" s="1"/>
  <c r="E55" i="15"/>
  <c r="F55" i="15"/>
  <c r="L33" i="3"/>
  <c r="K33" i="3"/>
  <c r="L63" i="3"/>
  <c r="K63" i="3"/>
  <c r="E11" i="15"/>
  <c r="I11" i="3"/>
  <c r="I10" i="3" s="1"/>
  <c r="L13" i="3"/>
  <c r="K26" i="3"/>
  <c r="K70" i="3"/>
  <c r="F11" i="5"/>
  <c r="H6" i="8"/>
  <c r="F12" i="15"/>
  <c r="K57" i="3"/>
  <c r="L29" i="3"/>
  <c r="L39" i="3"/>
  <c r="L70" i="3"/>
  <c r="L12" i="3"/>
  <c r="H7" i="5"/>
  <c r="L26" i="3"/>
  <c r="D20" i="15"/>
  <c r="D50" i="15"/>
  <c r="D11" i="15" s="1"/>
  <c r="D7" i="15" s="1"/>
  <c r="K66" i="3"/>
  <c r="E66" i="15"/>
  <c r="E70" i="15"/>
  <c r="L16" i="3"/>
  <c r="C6" i="5"/>
  <c r="J15" i="3"/>
  <c r="J11" i="3" s="1"/>
  <c r="K11" i="3" s="1"/>
  <c r="F6" i="5"/>
  <c r="H6" i="5" s="1"/>
  <c r="F60" i="15"/>
  <c r="E60" i="15"/>
  <c r="L15" i="3"/>
  <c r="K15" i="3"/>
  <c r="K12" i="3"/>
  <c r="K13" i="3"/>
  <c r="K16" i="3"/>
  <c r="K27" i="1"/>
  <c r="L11" i="3" l="1"/>
  <c r="J10" i="3"/>
  <c r="L10" i="3" s="1"/>
  <c r="F65" i="15"/>
  <c r="E65" i="15"/>
  <c r="E8" i="15" s="1"/>
  <c r="F8" i="15" s="1"/>
  <c r="F69" i="15"/>
  <c r="E69" i="15"/>
  <c r="J23" i="3"/>
  <c r="L24" i="3"/>
  <c r="K24" i="3"/>
  <c r="H11" i="5"/>
  <c r="G11" i="5"/>
  <c r="E7" i="15"/>
  <c r="F7" i="15" s="1"/>
  <c r="L68" i="3"/>
  <c r="K68" i="3"/>
  <c r="G6" i="5"/>
  <c r="F59" i="15"/>
  <c r="E59" i="15"/>
  <c r="K10" i="3"/>
  <c r="L23" i="3" l="1"/>
  <c r="K23" i="3"/>
</calcChain>
</file>

<file path=xl/sharedStrings.xml><?xml version="1.0" encoding="utf-8"?>
<sst xmlns="http://schemas.openxmlformats.org/spreadsheetml/2006/main" count="372" uniqueCount="180">
  <si>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</si>
  <si>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</si>
  <si>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</si>
  <si>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</si>
  <si>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</si>
  <si>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</si>
  <si>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</si>
  <si>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</si>
  <si>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</si>
  <si>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</si>
  <si>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</si>
  <si>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</si>
  <si>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</si>
  <si>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</si>
  <si>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</si>
  <si>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</si>
  <si>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</si>
  <si>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</si>
  <si>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</si>
  <si>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</si>
  <si>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</si>
  <si>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</si>
  <si>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</si>
  <si>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</si>
  <si>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</si>
  <si>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</si>
  <si>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</si>
  <si>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</si>
  <si>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</si>
  <si>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</si>
  <si>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</si>
  <si>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</si>
  <si>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</si>
  <si>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</si>
  <si>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</si>
  <si>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</si>
  <si>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</si>
  <si>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</si>
  <si>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</si>
  <si>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</si>
  <si>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</si>
  <si>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</si>
  <si>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</si>
  <si>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</si>
  <si>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</si>
  <si>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</si>
  <si>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</si>
  <si>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</si>
  <si>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</si>
  <si>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</si>
  <si>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</si>
  <si>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</si>
  <si>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</si>
  <si>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</si>
  <si>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</si>
  <si>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</si>
  <si>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</si>
  <si>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</si>
  <si>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</si>
  <si>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</si>
  <si>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</si>
  <si>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</si>
  <si>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</si>
  <si>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</si>
  <si>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</si>
  <si>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</si>
  <si>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</si>
  <si>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</si>
  <si>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</si>
  <si>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</si>
  <si>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</si>
  <si>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</si>
  <si>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</si>
  <si>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</si>
  <si>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</si>
  <si>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</si>
  <si>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</si>
  <si>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</si>
  <si>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</si>
  <si>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</si>
  <si>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</si>
  <si>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</si>
  <si>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</si>
  <si>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</si>
  <si>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</si>
  <si>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</si>
  <si>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</si>
  <si>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</si>
  <si>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</si>
  <si>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</si>
  <si>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</si>
  <si>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</si>
  <si>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</si>
  <si>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</si>
  <si>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</si>
  <si>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</si>
  <si>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</si>
  <si>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</si>
  <si>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</si>
  <si>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</si>
  <si>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</si>
  <si>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</si>
  <si>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</si>
  <si>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</si>
  <si>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</si>
  <si>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</si>
  <si>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</si>
  <si>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</si>
  <si>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</si>
  <si>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</si>
  <si>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</si>
  <si>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</si>
  <si>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</si>
  <si>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</si>
  <si>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</si>
  <si>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</si>
  <si>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</si>
  <si>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</si>
  <si>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</si>
  <si>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</si>
  <si>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</si>
  <si>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</si>
  <si>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</si>
  <si>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</si>
  <si>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</si>
  <si>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</si>
  <si>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</si>
  <si>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</si>
  <si>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</si>
  <si>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</si>
  <si>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</si>
  <si>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</si>
  <si>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</si>
  <si>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</si>
  <si>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</si>
  <si>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</si>
  <si>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</si>
  <si>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</si>
  <si>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</si>
  <si>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</si>
  <si>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</si>
  <si>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</si>
  <si>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</si>
  <si>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</si>
  <si>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</si>
  <si>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</si>
  <si>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</si>
  <si>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</si>
  <si>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</si>
  <si>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</si>
  <si>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</si>
  <si>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</si>
  <si>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</si>
  <si>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</si>
  <si>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</si>
  <si>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</si>
  <si>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</si>
  <si>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</si>
  <si>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</si>
  <si>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</si>
  <si>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</si>
  <si>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</si>
  <si>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</si>
  <si>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</si>
  <si>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</si>
  <si>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</si>
  <si>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</si>
  <si>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</si>
  <si>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48785 NOVI ZAGREB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</si>
  <si>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</si>
  <si>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</si>
  <si>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</si>
  <si>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</si>
  <si>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</si>
  <si>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</si>
  <si>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</si>
  <si>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</si>
  <si>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</si>
  <si>
    <t xml:space="preserve">IZVRŠENJE 
1.-6.2024. </t>
  </si>
  <si>
    <t xml:space="preserve">IZVRŠENJE 
1.-6.2025.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</si>
</sst>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17" fillId="0" borderId="14" xfId="0" applyNumberFormat="1" applyFont="1" applyFill="1" applyBorder="1" applyAlignment="1" applyProtection="1">
      <alignment horizontal="right" vertical="center" shrinkToFit="1"/>
    </xf>
    <xf numFmtId="43" fontId="22" fillId="8" borderId="13" xfId="2" applyFont="1" applyFill="1" applyBorder="1" applyAlignment="1">
      <alignment horizontal="left" wrapText="1"/>
    </xf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K2" sqref="K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10" t="s">
        <v>41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9" t="s">
        <v>4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9" t="s">
        <v>24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6" t="s">
        <v>31</v>
      </c>
      <c r="C7" s="116"/>
      <c r="D7" s="116"/>
      <c r="E7" s="116"/>
      <c r="F7" s="116"/>
      <c r="G7" s="5"/>
      <c r="H7" s="6"/>
      <c r="I7" s="6"/>
      <c r="J7" s="6"/>
      <c r="K7" s="22"/>
      <c r="L7" s="22"/>
    </row>
    <row r="8" spans="2:13" ht="25.5" x14ac:dyDescent="0.25">
      <c r="B8" s="113" t="s">
        <v>3</v>
      </c>
      <c r="C8" s="113"/>
      <c r="D8" s="113"/>
      <c r="E8" s="113"/>
      <c r="F8" s="11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4">
        <v>1</v>
      </c>
      <c r="C9" s="114"/>
      <c r="D9" s="114"/>
      <c r="E9" s="114"/>
      <c r="F9" s="11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8" t="s">
        <v>8</v>
      </c>
      <c r="C10" s="104"/>
      <c r="D10" s="104"/>
      <c r="E10" s="104"/>
      <c r="F10" s="100"/>
      <c r="G10" s="85">
        <v>832042.48</v>
      </c>
      <c r="H10" s="86">
        <v>1488464</v>
      </c>
      <c r="I10" s="86">
        <v>1488464</v>
      </c>
      <c r="J10" s="95">
        <v>965593.32</v>
      </c>
      <c r="K10" s="86"/>
      <c r="L10" s="86"/>
    </row>
    <row r="11" spans="2:13" x14ac:dyDescent="0.25">
      <c r="B11" s="99" t="s">
        <v>7</v>
      </c>
      <c r="C11" s="100"/>
      <c r="D11" s="100"/>
      <c r="E11" s="100"/>
      <c r="F11" s="100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11" t="s">
        <v>0</v>
      </c>
      <c r="C12" s="102"/>
      <c r="D12" s="102"/>
      <c r="E12" s="102"/>
      <c r="F12" s="112"/>
      <c r="G12" s="87">
        <f>G10+G11</f>
        <v>832042.48</v>
      </c>
      <c r="H12" s="87">
        <f t="shared" ref="H12:J12" si="0">H10+H11</f>
        <v>1488464</v>
      </c>
      <c r="I12" s="87">
        <f t="shared" si="0"/>
        <v>1488464</v>
      </c>
      <c r="J12" s="87">
        <f t="shared" si="0"/>
        <v>965593.32</v>
      </c>
      <c r="K12" s="88">
        <f>J12/G12*100</f>
        <v>116.05096412865844</v>
      </c>
      <c r="L12" s="88">
        <f>J12/I12*100</f>
        <v>64.871795354136879</v>
      </c>
    </row>
    <row r="13" spans="2:13" x14ac:dyDescent="0.25">
      <c r="B13" s="103" t="s">
        <v>9</v>
      </c>
      <c r="C13" s="104"/>
      <c r="D13" s="104"/>
      <c r="E13" s="104"/>
      <c r="F13" s="104"/>
      <c r="G13" s="89">
        <v>830347.17</v>
      </c>
      <c r="H13" s="86">
        <v>1484946</v>
      </c>
      <c r="I13" s="86">
        <v>1484946</v>
      </c>
      <c r="J13" s="86">
        <v>963420.71</v>
      </c>
      <c r="K13" s="86"/>
      <c r="L13" s="86"/>
    </row>
    <row r="14" spans="2:13" x14ac:dyDescent="0.25">
      <c r="B14" s="99" t="s">
        <v>10</v>
      </c>
      <c r="C14" s="100"/>
      <c r="D14" s="100"/>
      <c r="E14" s="100"/>
      <c r="F14" s="100"/>
      <c r="G14" s="85">
        <v>1695.31</v>
      </c>
      <c r="H14" s="86">
        <v>3518</v>
      </c>
      <c r="I14" s="86">
        <v>3518</v>
      </c>
      <c r="J14" s="86">
        <v>1746.02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832042.4800000001</v>
      </c>
      <c r="H15" s="87">
        <f t="shared" ref="H15:I15" si="1">H13+H14</f>
        <v>1488464</v>
      </c>
      <c r="I15" s="87">
        <f t="shared" si="1"/>
        <v>1488464</v>
      </c>
      <c r="J15" s="87">
        <f>J13+J14</f>
        <v>965166.73</v>
      </c>
      <c r="K15" s="88">
        <f>J15/G15*100</f>
        <v>115.999693909859</v>
      </c>
      <c r="L15" s="88">
        <f>J15/I15*100</f>
        <v>64.843135608251188</v>
      </c>
    </row>
    <row r="16" spans="2:13" x14ac:dyDescent="0.25">
      <c r="B16" s="101" t="s">
        <v>2</v>
      </c>
      <c r="C16" s="102"/>
      <c r="D16" s="102"/>
      <c r="E16" s="102"/>
      <c r="F16" s="102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426.5899999999674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6" t="s">
        <v>28</v>
      </c>
      <c r="C18" s="116"/>
      <c r="D18" s="116"/>
      <c r="E18" s="116"/>
      <c r="F18" s="116"/>
      <c r="G18" s="7"/>
      <c r="H18" s="7"/>
      <c r="I18" s="7"/>
      <c r="J18" s="7"/>
      <c r="K18" s="1"/>
      <c r="L18" s="1"/>
      <c r="M18" s="1"/>
    </row>
    <row r="19" spans="1:49" ht="25.5" x14ac:dyDescent="0.25">
      <c r="B19" s="113" t="s">
        <v>3</v>
      </c>
      <c r="C19" s="113"/>
      <c r="D19" s="113"/>
      <c r="E19" s="113"/>
      <c r="F19" s="11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7">
        <v>1</v>
      </c>
      <c r="C20" s="118"/>
      <c r="D20" s="118"/>
      <c r="E20" s="118"/>
      <c r="F20" s="11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8" t="s">
        <v>11</v>
      </c>
      <c r="C21" s="119"/>
      <c r="D21" s="119"/>
      <c r="E21" s="119"/>
      <c r="F21" s="119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8" t="s">
        <v>12</v>
      </c>
      <c r="C22" s="104"/>
      <c r="D22" s="104"/>
      <c r="E22" s="104"/>
      <c r="F22" s="104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5" t="s">
        <v>23</v>
      </c>
      <c r="C23" s="106"/>
      <c r="D23" s="106"/>
      <c r="E23" s="106"/>
      <c r="F23" s="10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8" t="s">
        <v>5</v>
      </c>
      <c r="C24" s="104"/>
      <c r="D24" s="104"/>
      <c r="E24" s="104"/>
      <c r="F24" s="104"/>
      <c r="G24" s="89">
        <v>0</v>
      </c>
      <c r="H24" s="86"/>
      <c r="I24" s="86"/>
      <c r="J24" s="86">
        <v>10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8" t="s">
        <v>27</v>
      </c>
      <c r="C25" s="104"/>
      <c r="D25" s="104"/>
      <c r="E25" s="104"/>
      <c r="F25" s="104"/>
      <c r="G25" s="89">
        <v>-10</v>
      </c>
      <c r="H25" s="86"/>
      <c r="I25" s="86"/>
      <c r="J25" s="86">
        <v>-436.59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5" t="s">
        <v>29</v>
      </c>
      <c r="C26" s="106"/>
      <c r="D26" s="106"/>
      <c r="E26" s="106"/>
      <c r="F26" s="107"/>
      <c r="G26" s="94">
        <f>G24+G25</f>
        <v>-10</v>
      </c>
      <c r="H26" s="94">
        <f t="shared" ref="H26:J26" si="4">H24+H25</f>
        <v>0</v>
      </c>
      <c r="I26" s="94">
        <f t="shared" si="4"/>
        <v>0</v>
      </c>
      <c r="J26" s="94">
        <f t="shared" si="4"/>
        <v>-426.59</v>
      </c>
      <c r="K26" s="93">
        <f>J26/G26*100</f>
        <v>4265.8999999999996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8" t="s">
        <v>30</v>
      </c>
      <c r="C27" s="98"/>
      <c r="D27" s="98"/>
      <c r="E27" s="98"/>
      <c r="F27" s="98"/>
      <c r="G27" s="94">
        <f>G16+G26</f>
        <v>-10</v>
      </c>
      <c r="H27" s="94">
        <f t="shared" ref="H27:J27" si="5">H16+H26</f>
        <v>0</v>
      </c>
      <c r="I27" s="94">
        <f t="shared" si="5"/>
        <v>0</v>
      </c>
      <c r="J27" s="94">
        <f t="shared" si="5"/>
        <v>-3.2571279007242993E-11</v>
      </c>
      <c r="K27" s="93">
        <f>J27/G27*100</f>
        <v>3.2571279007242993E-10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protectedRanges>
    <protectedRange algorithmName="SHA-512" hashValue="R8frfBQ/MhInQYm+jLEgMwgPwCkrGPIUaxyIFLRSCn/+fIsUU6bmJDax/r7gTh2PEAEvgODYwg0rRRjqSM/oww==" saltValue="tbZzHO5lCNHCDH5y3XGZag==" spinCount="100000" sqref="J10" name="Range1"/>
  </protectedRanges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conditionalFormatting sqref="J10">
    <cfRule type="cellIs" dxfId="0" priority="1" operator="lessThan">
      <formula>-0.001</formula>
    </cfRule>
  </conditionalFormatting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M72"/>
  <sheetViews>
    <sheetView zoomScale="90" zoomScaleNormal="90" workbookViewId="0">
      <selection activeCell="J15" sqref="J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3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15.75" customHeight="1" x14ac:dyDescent="0.25">
      <c r="B2" s="109" t="s">
        <v>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3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3" ht="15.75" customHeight="1" x14ac:dyDescent="0.25">
      <c r="B4" s="109" t="s">
        <v>26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3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3" ht="15.75" customHeight="1" x14ac:dyDescent="0.25">
      <c r="B6" s="109" t="s">
        <v>15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2:13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3" ht="45" customHeight="1" x14ac:dyDescent="0.25">
      <c r="B8" s="120" t="s">
        <v>3</v>
      </c>
      <c r="C8" s="121"/>
      <c r="D8" s="121"/>
      <c r="E8" s="121"/>
      <c r="F8" s="122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3" x14ac:dyDescent="0.25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3" x14ac:dyDescent="0.25">
      <c r="B10" s="65"/>
      <c r="C10" s="66"/>
      <c r="D10" s="67"/>
      <c r="E10" s="68"/>
      <c r="F10" s="60" t="s">
        <v>38</v>
      </c>
      <c r="G10" s="65">
        <f>G11</f>
        <v>832042.48</v>
      </c>
      <c r="H10" s="65">
        <f>H11</f>
        <v>1488464</v>
      </c>
      <c r="I10" s="65">
        <f>I11</f>
        <v>1488464</v>
      </c>
      <c r="J10" s="65">
        <f>J11</f>
        <v>965593.32</v>
      </c>
      <c r="K10" s="69">
        <f t="shared" ref="K10:K18" si="0">(J10*100)/G10</f>
        <v>116.05096412865844</v>
      </c>
      <c r="L10" s="69">
        <f t="shared" ref="L10:L18" si="1">(J10*100)/I10</f>
        <v>64.871795354136879</v>
      </c>
    </row>
    <row r="11" spans="2:13" x14ac:dyDescent="0.25">
      <c r="B11" s="65" t="s">
        <v>50</v>
      </c>
      <c r="C11" s="65"/>
      <c r="D11" s="65"/>
      <c r="E11" s="65"/>
      <c r="F11" s="65" t="s">
        <v>51</v>
      </c>
      <c r="G11" s="65">
        <v>832042.48</v>
      </c>
      <c r="H11" s="65">
        <f>H12+H15</f>
        <v>1488464</v>
      </c>
      <c r="I11" s="65">
        <f>I12+I15</f>
        <v>1488464</v>
      </c>
      <c r="J11" s="65">
        <f>J12+J15</f>
        <v>965593.32</v>
      </c>
      <c r="K11" s="65">
        <f t="shared" si="0"/>
        <v>116.05096412865844</v>
      </c>
      <c r="L11" s="65">
        <f t="shared" si="1"/>
        <v>64.871795354136879</v>
      </c>
    </row>
    <row r="12" spans="2:13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500</v>
      </c>
      <c r="I12" s="65">
        <f t="shared" si="2"/>
        <v>500</v>
      </c>
      <c r="J12" s="65">
        <f t="shared" si="2"/>
        <v>426.59</v>
      </c>
      <c r="K12" s="65" t="e">
        <f t="shared" si="0"/>
        <v>#DIV/0!</v>
      </c>
      <c r="L12" s="65">
        <f t="shared" si="1"/>
        <v>85.317999999999998</v>
      </c>
    </row>
    <row r="13" spans="2:13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500</v>
      </c>
      <c r="I13" s="65">
        <f t="shared" si="2"/>
        <v>500</v>
      </c>
      <c r="J13" s="65">
        <f t="shared" si="2"/>
        <v>426.59</v>
      </c>
      <c r="K13" s="65" t="e">
        <f t="shared" si="0"/>
        <v>#DIV/0!</v>
      </c>
      <c r="L13" s="65">
        <f t="shared" si="1"/>
        <v>85.317999999999998</v>
      </c>
    </row>
    <row r="14" spans="2:13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500</v>
      </c>
      <c r="I14" s="66">
        <v>500</v>
      </c>
      <c r="J14" s="66">
        <v>426.59</v>
      </c>
      <c r="K14" s="66" t="e">
        <f t="shared" si="0"/>
        <v>#DIV/0!</v>
      </c>
      <c r="L14" s="66">
        <f t="shared" si="1"/>
        <v>85.317999999999998</v>
      </c>
      <c r="M14" s="97">
        <f>J14-426.59</f>
        <v>0</v>
      </c>
    </row>
    <row r="15" spans="2:13" x14ac:dyDescent="0.25">
      <c r="B15" s="65"/>
      <c r="C15" s="65" t="s">
        <v>58</v>
      </c>
      <c r="D15" s="65"/>
      <c r="E15" s="65"/>
      <c r="F15" s="65" t="s">
        <v>59</v>
      </c>
      <c r="G15" s="65">
        <f>G16</f>
        <v>832042.4800000001</v>
      </c>
      <c r="H15" s="65">
        <f>H16</f>
        <v>1487964</v>
      </c>
      <c r="I15" s="65">
        <f>I16</f>
        <v>1487964</v>
      </c>
      <c r="J15" s="65">
        <f>J16</f>
        <v>965166.73</v>
      </c>
      <c r="K15" s="65">
        <f t="shared" si="0"/>
        <v>115.999693909859</v>
      </c>
      <c r="L15" s="65">
        <f t="shared" si="1"/>
        <v>64.864924823450025</v>
      </c>
    </row>
    <row r="16" spans="2:13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832042.4800000001</v>
      </c>
      <c r="H16" s="65">
        <f>H17+H18</f>
        <v>1487964</v>
      </c>
      <c r="I16" s="65">
        <f>I17+I18</f>
        <v>1487964</v>
      </c>
      <c r="J16" s="65">
        <f>J17+J18</f>
        <v>965166.73</v>
      </c>
      <c r="K16" s="65">
        <f t="shared" si="0"/>
        <v>115.999693909859</v>
      </c>
      <c r="L16" s="65">
        <f t="shared" si="1"/>
        <v>64.864924823450025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830347.17</v>
      </c>
      <c r="H17" s="66">
        <v>1484446</v>
      </c>
      <c r="I17" s="66">
        <v>1484446</v>
      </c>
      <c r="J17" s="66">
        <v>963420.71</v>
      </c>
      <c r="K17" s="66">
        <f t="shared" si="0"/>
        <v>116.02625321165362</v>
      </c>
      <c r="L17" s="66">
        <f t="shared" si="1"/>
        <v>64.901027723473945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1695.31</v>
      </c>
      <c r="H18" s="66">
        <v>3518</v>
      </c>
      <c r="I18" s="66">
        <v>3518</v>
      </c>
      <c r="J18" s="66">
        <v>1746.02</v>
      </c>
      <c r="K18" s="66">
        <f t="shared" si="0"/>
        <v>102.99119335106855</v>
      </c>
      <c r="L18" s="66">
        <f t="shared" si="1"/>
        <v>49.631040363843091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20" t="s">
        <v>3</v>
      </c>
      <c r="C21" s="121"/>
      <c r="D21" s="121"/>
      <c r="E21" s="121"/>
      <c r="F21" s="122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3">
        <v>1</v>
      </c>
      <c r="C22" s="124"/>
      <c r="D22" s="124"/>
      <c r="E22" s="124"/>
      <c r="F22" s="125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832042.48000000021</v>
      </c>
      <c r="H23" s="65">
        <f>H24+H68</f>
        <v>1488464</v>
      </c>
      <c r="I23" s="65">
        <f>I24+I68</f>
        <v>1488464</v>
      </c>
      <c r="J23" s="65">
        <f>J24+J68</f>
        <v>965166.72999999986</v>
      </c>
      <c r="K23" s="70">
        <f t="shared" ref="K23:K54" si="3">(J23*100)/G23</f>
        <v>115.99969390985898</v>
      </c>
      <c r="L23" s="70">
        <f t="shared" ref="L23:L54" si="4">(J23*100)/I23</f>
        <v>64.843135608251174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G25+G33+G63</f>
        <v>830347.17000000016</v>
      </c>
      <c r="H24" s="65">
        <f>H25+H33+H63</f>
        <v>1484946</v>
      </c>
      <c r="I24" s="65">
        <f>I25+I33+I63</f>
        <v>1484946</v>
      </c>
      <c r="J24" s="65">
        <f>J25+J33+J63</f>
        <v>963420.70999999985</v>
      </c>
      <c r="K24" s="65">
        <f t="shared" si="3"/>
        <v>116.02625321165358</v>
      </c>
      <c r="L24" s="65">
        <f t="shared" si="4"/>
        <v>64.879174730932974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697534.43</v>
      </c>
      <c r="H25" s="65">
        <f>H26+H29+H31</f>
        <v>1310333</v>
      </c>
      <c r="I25" s="65">
        <f>I26+I29+I31</f>
        <v>1310333</v>
      </c>
      <c r="J25" s="65">
        <f>J26+J29+J31</f>
        <v>828121.62999999989</v>
      </c>
      <c r="K25" s="65">
        <f t="shared" si="3"/>
        <v>118.72125509274142</v>
      </c>
      <c r="L25" s="65">
        <f t="shared" si="4"/>
        <v>63.199326430762248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589668.62</v>
      </c>
      <c r="H26" s="65">
        <f>H27+H28</f>
        <v>1093050</v>
      </c>
      <c r="I26" s="65">
        <f>I27+I28</f>
        <v>1093050</v>
      </c>
      <c r="J26" s="65">
        <f>J27+J28</f>
        <v>692624.82</v>
      </c>
      <c r="K26" s="65">
        <f t="shared" si="3"/>
        <v>117.46000999680126</v>
      </c>
      <c r="L26" s="65">
        <f t="shared" si="4"/>
        <v>63.366252229998629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576245.38</v>
      </c>
      <c r="H27" s="66">
        <v>1080507</v>
      </c>
      <c r="I27" s="66">
        <v>1080507</v>
      </c>
      <c r="J27" s="66">
        <v>677582.97</v>
      </c>
      <c r="K27" s="66">
        <f t="shared" si="3"/>
        <v>117.58583990729782</v>
      </c>
      <c r="L27" s="66">
        <f t="shared" si="4"/>
        <v>62.70972515680139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13423.24</v>
      </c>
      <c r="H28" s="66">
        <v>12543</v>
      </c>
      <c r="I28" s="66">
        <v>12543</v>
      </c>
      <c r="J28" s="66">
        <v>15041.85</v>
      </c>
      <c r="K28" s="66">
        <f t="shared" si="3"/>
        <v>112.05826611160941</v>
      </c>
      <c r="L28" s="66">
        <f t="shared" si="4"/>
        <v>119.92226740014351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16560.52</v>
      </c>
      <c r="H29" s="65">
        <f>H30</f>
        <v>39000</v>
      </c>
      <c r="I29" s="65">
        <f>I30</f>
        <v>39000</v>
      </c>
      <c r="J29" s="65">
        <f>J30</f>
        <v>21213.74</v>
      </c>
      <c r="K29" s="65">
        <f t="shared" si="3"/>
        <v>128.0982722764744</v>
      </c>
      <c r="L29" s="65">
        <f t="shared" si="4"/>
        <v>54.39420512820513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16560.52</v>
      </c>
      <c r="H30" s="66">
        <v>39000</v>
      </c>
      <c r="I30" s="66">
        <v>39000</v>
      </c>
      <c r="J30" s="66">
        <v>21213.74</v>
      </c>
      <c r="K30" s="66">
        <f t="shared" si="3"/>
        <v>128.0982722764744</v>
      </c>
      <c r="L30" s="66">
        <f t="shared" si="4"/>
        <v>54.39420512820513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91305.29</v>
      </c>
      <c r="H31" s="65">
        <f>H32</f>
        <v>178283</v>
      </c>
      <c r="I31" s="65">
        <f>I32</f>
        <v>178283</v>
      </c>
      <c r="J31" s="65">
        <f>J32</f>
        <v>114283.07</v>
      </c>
      <c r="K31" s="65">
        <f t="shared" si="3"/>
        <v>125.16588031208269</v>
      </c>
      <c r="L31" s="65">
        <f t="shared" si="4"/>
        <v>64.102056842211539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91305.29</v>
      </c>
      <c r="H32" s="66">
        <v>178283</v>
      </c>
      <c r="I32" s="66">
        <v>178283</v>
      </c>
      <c r="J32" s="66">
        <v>114283.07</v>
      </c>
      <c r="K32" s="66">
        <f t="shared" si="3"/>
        <v>125.16588031208269</v>
      </c>
      <c r="L32" s="66">
        <f t="shared" si="4"/>
        <v>64.102056842211539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G34+G39+G45+G55+G57</f>
        <v>132276.43</v>
      </c>
      <c r="H33" s="65">
        <f>H34+H39+H45+H55+H57</f>
        <v>173937</v>
      </c>
      <c r="I33" s="65">
        <f>I34+I39+I45+I55+I57</f>
        <v>173937</v>
      </c>
      <c r="J33" s="65">
        <f>J34+J39+J45+J55+J57</f>
        <v>134593.13</v>
      </c>
      <c r="K33" s="65">
        <f t="shared" si="3"/>
        <v>101.75140801728622</v>
      </c>
      <c r="L33" s="65">
        <f t="shared" si="4"/>
        <v>77.380390601194691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20034.59</v>
      </c>
      <c r="H34" s="65">
        <f>H35+H36+H37+H38</f>
        <v>39046</v>
      </c>
      <c r="I34" s="65">
        <f>I35+I36+I37+I38</f>
        <v>39046</v>
      </c>
      <c r="J34" s="65">
        <f>J35+J36+J37+J38</f>
        <v>19149.29</v>
      </c>
      <c r="K34" s="65">
        <f t="shared" si="3"/>
        <v>95.581142414194645</v>
      </c>
      <c r="L34" s="65">
        <f t="shared" si="4"/>
        <v>49.042898120165958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2550</v>
      </c>
      <c r="H35" s="66">
        <v>4982</v>
      </c>
      <c r="I35" s="66">
        <v>4982</v>
      </c>
      <c r="J35" s="66">
        <v>1748.02</v>
      </c>
      <c r="K35" s="66">
        <f t="shared" si="3"/>
        <v>68.549803921568625</v>
      </c>
      <c r="L35" s="66">
        <f t="shared" si="4"/>
        <v>35.086712163789642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16224.84</v>
      </c>
      <c r="H36" s="66">
        <v>32400</v>
      </c>
      <c r="I36" s="66">
        <v>32400</v>
      </c>
      <c r="J36" s="66">
        <v>16877.48</v>
      </c>
      <c r="K36" s="66">
        <f t="shared" si="3"/>
        <v>104.02247418156358</v>
      </c>
      <c r="L36" s="66">
        <f t="shared" si="4"/>
        <v>52.09098765432099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368.75</v>
      </c>
      <c r="H37" s="66">
        <v>664</v>
      </c>
      <c r="I37" s="66">
        <v>664</v>
      </c>
      <c r="J37" s="66">
        <v>0</v>
      </c>
      <c r="K37" s="66">
        <f t="shared" si="3"/>
        <v>0</v>
      </c>
      <c r="L37" s="66">
        <f t="shared" si="4"/>
        <v>0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891</v>
      </c>
      <c r="H38" s="66">
        <v>1000</v>
      </c>
      <c r="I38" s="66">
        <v>1000</v>
      </c>
      <c r="J38" s="66">
        <v>523.79</v>
      </c>
      <c r="K38" s="66">
        <f t="shared" si="3"/>
        <v>58.786756453423124</v>
      </c>
      <c r="L38" s="66">
        <f t="shared" si="4"/>
        <v>52.378999999999998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</f>
        <v>10972.89</v>
      </c>
      <c r="H39" s="65">
        <f>H40+H41+H42+H43+H44</f>
        <v>22083</v>
      </c>
      <c r="I39" s="65">
        <f>I40+I41+I42+I43+I44</f>
        <v>22083</v>
      </c>
      <c r="J39" s="65">
        <f>J40+J41+J42+J43+J44</f>
        <v>12812.980000000001</v>
      </c>
      <c r="K39" s="65">
        <f t="shared" si="3"/>
        <v>116.76941990669735</v>
      </c>
      <c r="L39" s="65">
        <f t="shared" si="4"/>
        <v>58.021917311959434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9039.56</v>
      </c>
      <c r="H40" s="66">
        <v>17500</v>
      </c>
      <c r="I40" s="66">
        <v>17500</v>
      </c>
      <c r="J40" s="66">
        <v>9702</v>
      </c>
      <c r="K40" s="66">
        <f t="shared" si="3"/>
        <v>107.32823279009156</v>
      </c>
      <c r="L40" s="66">
        <f t="shared" si="4"/>
        <v>55.44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1278.95</v>
      </c>
      <c r="H41" s="66">
        <v>2655</v>
      </c>
      <c r="I41" s="66">
        <v>2655</v>
      </c>
      <c r="J41" s="66">
        <v>1329.29</v>
      </c>
      <c r="K41" s="66">
        <f t="shared" si="3"/>
        <v>103.93604128386566</v>
      </c>
      <c r="L41" s="66">
        <f t="shared" si="4"/>
        <v>50.067419962335215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129.38999999999999</v>
      </c>
      <c r="H42" s="66">
        <v>598</v>
      </c>
      <c r="I42" s="66">
        <v>598</v>
      </c>
      <c r="J42" s="66">
        <v>302.54000000000002</v>
      </c>
      <c r="K42" s="66">
        <f t="shared" si="3"/>
        <v>233.82023340289055</v>
      </c>
      <c r="L42" s="66">
        <f t="shared" si="4"/>
        <v>50.591973244147162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524.99</v>
      </c>
      <c r="H43" s="66">
        <v>1000</v>
      </c>
      <c r="I43" s="66">
        <v>1000</v>
      </c>
      <c r="J43" s="66">
        <v>1479.15</v>
      </c>
      <c r="K43" s="66">
        <f t="shared" si="3"/>
        <v>281.74822377569097</v>
      </c>
      <c r="L43" s="66">
        <f t="shared" si="4"/>
        <v>147.91499999999999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330</v>
      </c>
      <c r="I44" s="66">
        <v>330</v>
      </c>
      <c r="J44" s="66">
        <v>0</v>
      </c>
      <c r="K44" s="66" t="e">
        <f t="shared" si="3"/>
        <v>#DIV/0!</v>
      </c>
      <c r="L44" s="66">
        <f t="shared" si="4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97439.150000000009</v>
      </c>
      <c r="H45" s="65">
        <f>H46+H47+H48+H49+H50+H51+H52+H53+H54</f>
        <v>101015</v>
      </c>
      <c r="I45" s="65">
        <f>I46+I47+I48+I49+I50+I51+I52+I53+I54</f>
        <v>101015</v>
      </c>
      <c r="J45" s="65">
        <f>J46+J47+J48+J49+J50+J51+J52+J53+J54</f>
        <v>101663.2</v>
      </c>
      <c r="K45" s="65">
        <f t="shared" si="3"/>
        <v>104.33506449922848</v>
      </c>
      <c r="L45" s="65">
        <f t="shared" si="4"/>
        <v>100.64168687818641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8292.33</v>
      </c>
      <c r="H46" s="66">
        <v>17254</v>
      </c>
      <c r="I46" s="66">
        <v>17254</v>
      </c>
      <c r="J46" s="66">
        <v>9292.43</v>
      </c>
      <c r="K46" s="66">
        <f t="shared" si="3"/>
        <v>112.0605426942729</v>
      </c>
      <c r="L46" s="66">
        <f t="shared" si="4"/>
        <v>53.856670916888838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1067.6300000000001</v>
      </c>
      <c r="H47" s="66">
        <v>3500</v>
      </c>
      <c r="I47" s="66">
        <v>3500</v>
      </c>
      <c r="J47" s="66">
        <v>973.96</v>
      </c>
      <c r="K47" s="66">
        <f t="shared" si="3"/>
        <v>91.226361192547969</v>
      </c>
      <c r="L47" s="66">
        <f t="shared" si="4"/>
        <v>27.827428571428573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800</v>
      </c>
      <c r="H48" s="66">
        <v>1991</v>
      </c>
      <c r="I48" s="66">
        <v>1991</v>
      </c>
      <c r="J48" s="66">
        <v>0</v>
      </c>
      <c r="K48" s="66">
        <f t="shared" si="3"/>
        <v>0</v>
      </c>
      <c r="L48" s="66">
        <f t="shared" si="4"/>
        <v>0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0.3</v>
      </c>
      <c r="H49" s="66">
        <v>265</v>
      </c>
      <c r="I49" s="66">
        <v>265</v>
      </c>
      <c r="J49" s="66">
        <v>0</v>
      </c>
      <c r="K49" s="66">
        <f t="shared" si="3"/>
        <v>0</v>
      </c>
      <c r="L49" s="66">
        <f t="shared" si="4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2465.29</v>
      </c>
      <c r="H50" s="66">
        <v>6105</v>
      </c>
      <c r="I50" s="66">
        <v>6105</v>
      </c>
      <c r="J50" s="66">
        <v>2884.98</v>
      </c>
      <c r="K50" s="66">
        <f t="shared" si="3"/>
        <v>117.02396066994147</v>
      </c>
      <c r="L50" s="66">
        <f t="shared" si="4"/>
        <v>47.256019656019653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100</v>
      </c>
      <c r="H51" s="66">
        <v>600</v>
      </c>
      <c r="I51" s="66">
        <v>600</v>
      </c>
      <c r="J51" s="66">
        <v>0</v>
      </c>
      <c r="K51" s="66">
        <f t="shared" si="3"/>
        <v>0</v>
      </c>
      <c r="L51" s="66">
        <f t="shared" si="4"/>
        <v>0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84455.58</v>
      </c>
      <c r="H52" s="66">
        <v>70000</v>
      </c>
      <c r="I52" s="66">
        <v>70000</v>
      </c>
      <c r="J52" s="66">
        <v>88431.17</v>
      </c>
      <c r="K52" s="66">
        <f t="shared" si="3"/>
        <v>104.70731478014834</v>
      </c>
      <c r="L52" s="66">
        <f t="shared" si="4"/>
        <v>126.33024285714286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158.02000000000001</v>
      </c>
      <c r="H53" s="66">
        <v>500</v>
      </c>
      <c r="I53" s="66">
        <v>500</v>
      </c>
      <c r="J53" s="66">
        <v>74.66</v>
      </c>
      <c r="K53" s="66">
        <f t="shared" si="3"/>
        <v>47.24718390077205</v>
      </c>
      <c r="L53" s="66">
        <f t="shared" si="4"/>
        <v>14.932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100</v>
      </c>
      <c r="H54" s="66">
        <v>800</v>
      </c>
      <c r="I54" s="66">
        <v>800</v>
      </c>
      <c r="J54" s="66">
        <v>6</v>
      </c>
      <c r="K54" s="66">
        <f t="shared" si="3"/>
        <v>6</v>
      </c>
      <c r="L54" s="66">
        <f t="shared" si="4"/>
        <v>0.75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0</v>
      </c>
      <c r="H55" s="65">
        <f>H56</f>
        <v>531</v>
      </c>
      <c r="I55" s="65">
        <f>I56</f>
        <v>531</v>
      </c>
      <c r="J55" s="65">
        <f>J56</f>
        <v>9</v>
      </c>
      <c r="K55" s="65" t="e">
        <f t="shared" ref="K55:K71" si="5">(J55*100)/G55</f>
        <v>#DIV/0!</v>
      </c>
      <c r="L55" s="65">
        <f t="shared" ref="L55:L71" si="6">(J55*100)/I55</f>
        <v>1.6949152542372881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0</v>
      </c>
      <c r="H56" s="66">
        <v>531</v>
      </c>
      <c r="I56" s="66">
        <v>531</v>
      </c>
      <c r="J56" s="66">
        <v>9</v>
      </c>
      <c r="K56" s="66" t="e">
        <f t="shared" si="5"/>
        <v>#DIV/0!</v>
      </c>
      <c r="L56" s="66">
        <f t="shared" si="6"/>
        <v>1.6949152542372881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G58+G59+G60+G61+G62</f>
        <v>3829.8</v>
      </c>
      <c r="H57" s="65">
        <f>H58+H59+H60+H61+H62</f>
        <v>11262</v>
      </c>
      <c r="I57" s="65">
        <f>I58+I59+I60+I61+I62</f>
        <v>11262</v>
      </c>
      <c r="J57" s="65">
        <f>J58+J59+J60+J61+J62</f>
        <v>958.65999999999985</v>
      </c>
      <c r="K57" s="65">
        <f t="shared" si="5"/>
        <v>25.031594339129974</v>
      </c>
      <c r="L57" s="65">
        <f t="shared" si="6"/>
        <v>8.5123423903391924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1062</v>
      </c>
      <c r="I58" s="66">
        <v>1062</v>
      </c>
      <c r="J58" s="66">
        <v>0</v>
      </c>
      <c r="K58" s="66" t="e">
        <f t="shared" si="5"/>
        <v>#DIV/0!</v>
      </c>
      <c r="L58" s="66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100</v>
      </c>
      <c r="H59" s="66">
        <v>1000</v>
      </c>
      <c r="I59" s="66">
        <v>1000</v>
      </c>
      <c r="J59" s="66">
        <v>17.059999999999999</v>
      </c>
      <c r="K59" s="66">
        <f t="shared" si="5"/>
        <v>17.059999999999999</v>
      </c>
      <c r="L59" s="66">
        <f t="shared" si="6"/>
        <v>1.7059999999999997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0.1</v>
      </c>
      <c r="H60" s="66">
        <v>900</v>
      </c>
      <c r="I60" s="66">
        <v>900</v>
      </c>
      <c r="J60" s="66">
        <v>0</v>
      </c>
      <c r="K60" s="66">
        <f t="shared" si="5"/>
        <v>0</v>
      </c>
      <c r="L60" s="66">
        <f t="shared" si="6"/>
        <v>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3518.61</v>
      </c>
      <c r="H61" s="66">
        <v>6636</v>
      </c>
      <c r="I61" s="66">
        <v>6636</v>
      </c>
      <c r="J61" s="66">
        <v>610.80999999999995</v>
      </c>
      <c r="K61" s="66">
        <f t="shared" si="5"/>
        <v>17.359411813187592</v>
      </c>
      <c r="L61" s="66">
        <f t="shared" si="6"/>
        <v>9.2044906570223013</v>
      </c>
    </row>
    <row r="62" spans="2:12" x14ac:dyDescent="0.25">
      <c r="B62" s="66"/>
      <c r="C62" s="66"/>
      <c r="D62" s="66"/>
      <c r="E62" s="66" t="s">
        <v>141</v>
      </c>
      <c r="F62" s="66" t="s">
        <v>132</v>
      </c>
      <c r="G62" s="66">
        <v>211.09</v>
      </c>
      <c r="H62" s="66">
        <v>1664</v>
      </c>
      <c r="I62" s="66">
        <v>1664</v>
      </c>
      <c r="J62" s="66">
        <v>330.79</v>
      </c>
      <c r="K62" s="66">
        <f t="shared" si="5"/>
        <v>156.7056705670567</v>
      </c>
      <c r="L62" s="66">
        <f t="shared" si="6"/>
        <v>19.87920673076923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536.30999999999995</v>
      </c>
      <c r="H63" s="65">
        <f>H64+H66</f>
        <v>676</v>
      </c>
      <c r="I63" s="65">
        <f>I64+I66</f>
        <v>676</v>
      </c>
      <c r="J63" s="65">
        <f>J64+J66</f>
        <v>705.95</v>
      </c>
      <c r="K63" s="65">
        <f t="shared" si="5"/>
        <v>131.63095970614012</v>
      </c>
      <c r="L63" s="65">
        <f t="shared" si="6"/>
        <v>104.43047337278107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136.31</v>
      </c>
      <c r="H64" s="65">
        <f>H65</f>
        <v>145</v>
      </c>
      <c r="I64" s="65">
        <f>I65</f>
        <v>145</v>
      </c>
      <c r="J64" s="65">
        <f>J65</f>
        <v>85.6</v>
      </c>
      <c r="K64" s="65">
        <f t="shared" si="5"/>
        <v>62.798033893331379</v>
      </c>
      <c r="L64" s="65">
        <f t="shared" si="6"/>
        <v>59.03448275862069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136.31</v>
      </c>
      <c r="H65" s="66">
        <v>145</v>
      </c>
      <c r="I65" s="66">
        <v>145</v>
      </c>
      <c r="J65" s="66">
        <v>85.6</v>
      </c>
      <c r="K65" s="66">
        <f t="shared" si="5"/>
        <v>62.798033893331379</v>
      </c>
      <c r="L65" s="66">
        <f t="shared" si="6"/>
        <v>59.03448275862069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400</v>
      </c>
      <c r="H66" s="65">
        <f>H67</f>
        <v>531</v>
      </c>
      <c r="I66" s="65">
        <f>I67</f>
        <v>531</v>
      </c>
      <c r="J66" s="65">
        <f>J67</f>
        <v>620.35</v>
      </c>
      <c r="K66" s="65">
        <f t="shared" si="5"/>
        <v>155.08750000000001</v>
      </c>
      <c r="L66" s="65">
        <f t="shared" si="6"/>
        <v>116.82674199623352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400</v>
      </c>
      <c r="H67" s="66">
        <v>531</v>
      </c>
      <c r="I67" s="66">
        <v>531</v>
      </c>
      <c r="J67" s="66">
        <v>620.35</v>
      </c>
      <c r="K67" s="66">
        <f t="shared" si="5"/>
        <v>155.08750000000001</v>
      </c>
      <c r="L67" s="66">
        <f t="shared" si="6"/>
        <v>116.82674199623352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 t="shared" ref="G68:J70" si="7">G69</f>
        <v>1695.31</v>
      </c>
      <c r="H68" s="65">
        <f t="shared" si="7"/>
        <v>3518</v>
      </c>
      <c r="I68" s="65">
        <f t="shared" si="7"/>
        <v>3518</v>
      </c>
      <c r="J68" s="65">
        <f t="shared" si="7"/>
        <v>1746.02</v>
      </c>
      <c r="K68" s="65">
        <f t="shared" si="5"/>
        <v>102.99119335106855</v>
      </c>
      <c r="L68" s="65">
        <f t="shared" si="6"/>
        <v>49.631040363843091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si="7"/>
        <v>1695.31</v>
      </c>
      <c r="H69" s="65">
        <f t="shared" si="7"/>
        <v>3518</v>
      </c>
      <c r="I69" s="65">
        <f t="shared" si="7"/>
        <v>3518</v>
      </c>
      <c r="J69" s="65">
        <f t="shared" si="7"/>
        <v>1746.02</v>
      </c>
      <c r="K69" s="65">
        <f t="shared" si="5"/>
        <v>102.99119335106855</v>
      </c>
      <c r="L69" s="65">
        <f t="shared" si="6"/>
        <v>49.631040363843091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7"/>
        <v>1695.31</v>
      </c>
      <c r="H70" s="65">
        <f t="shared" si="7"/>
        <v>3518</v>
      </c>
      <c r="I70" s="65">
        <f t="shared" si="7"/>
        <v>3518</v>
      </c>
      <c r="J70" s="65">
        <f t="shared" si="7"/>
        <v>1746.02</v>
      </c>
      <c r="K70" s="65">
        <f t="shared" si="5"/>
        <v>102.99119335106855</v>
      </c>
      <c r="L70" s="65">
        <f t="shared" si="6"/>
        <v>49.631040363843091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1695.31</v>
      </c>
      <c r="H71" s="66">
        <v>3518</v>
      </c>
      <c r="I71" s="66">
        <v>3518</v>
      </c>
      <c r="J71" s="66">
        <v>1746.02</v>
      </c>
      <c r="K71" s="66">
        <f t="shared" si="5"/>
        <v>102.99119335106855</v>
      </c>
      <c r="L71" s="66">
        <f t="shared" si="6"/>
        <v>49.631040363843091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D26" sqref="D26"/>
    </sheetView>
  </sheetViews>
  <sheetFormatPr defaultRowHeight="15" x14ac:dyDescent="0.25"/>
  <cols>
    <col min="1" max="1" width="8.85546875" style="63"/>
    <col min="2" max="2" width="30.42578125" customWidth="1"/>
    <col min="3" max="3" width="18" customWidth="1"/>
    <col min="4" max="4" width="17.42578125" customWidth="1"/>
    <col min="5" max="5" width="16.5703125" customWidth="1"/>
    <col min="6" max="6" width="16.42578125" customWidth="1"/>
    <col min="7" max="8" width="11.2851562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9" t="s">
        <v>16</v>
      </c>
      <c r="C2" s="109"/>
      <c r="D2" s="109"/>
      <c r="E2" s="109"/>
      <c r="F2" s="109"/>
      <c r="G2" s="109"/>
      <c r="H2" s="109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178</v>
      </c>
      <c r="D4" s="28" t="s">
        <v>43</v>
      </c>
      <c r="E4" s="28" t="s">
        <v>44</v>
      </c>
      <c r="F4" s="28" t="s">
        <v>179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832042.48</v>
      </c>
      <c r="D6" s="71">
        <f>D7+D9</f>
        <v>1488464</v>
      </c>
      <c r="E6" s="71">
        <f>E7+E9</f>
        <v>1488464</v>
      </c>
      <c r="F6" s="71">
        <f>F7+F9</f>
        <v>965593.32</v>
      </c>
      <c r="G6" s="72">
        <f t="shared" ref="G6:G15" si="0">(F6*100)/C6</f>
        <v>116.05096412865844</v>
      </c>
      <c r="H6" s="72">
        <f t="shared" ref="H6:H15" si="1">(F6*100)/E6</f>
        <v>64.871795354136879</v>
      </c>
    </row>
    <row r="7" spans="1:8" x14ac:dyDescent="0.25">
      <c r="A7"/>
      <c r="B7" s="8" t="s">
        <v>160</v>
      </c>
      <c r="C7" s="71">
        <f>C8</f>
        <v>832042.48</v>
      </c>
      <c r="D7" s="71">
        <f>D8</f>
        <v>1487964</v>
      </c>
      <c r="E7" s="71">
        <f>E8</f>
        <v>1487964</v>
      </c>
      <c r="F7" s="71">
        <f>F8</f>
        <v>965166.73</v>
      </c>
      <c r="G7" s="72">
        <f t="shared" si="0"/>
        <v>115.99969390985903</v>
      </c>
      <c r="H7" s="72">
        <f t="shared" si="1"/>
        <v>64.864924823450025</v>
      </c>
    </row>
    <row r="8" spans="1:8" x14ac:dyDescent="0.25">
      <c r="A8"/>
      <c r="B8" s="16" t="s">
        <v>161</v>
      </c>
      <c r="C8" s="73">
        <v>832042.48</v>
      </c>
      <c r="D8" s="73">
        <v>1487964</v>
      </c>
      <c r="E8" s="73">
        <v>1487964</v>
      </c>
      <c r="F8" s="74">
        <v>965166.73</v>
      </c>
      <c r="G8" s="70">
        <f t="shared" si="0"/>
        <v>115.99969390985903</v>
      </c>
      <c r="H8" s="70">
        <f t="shared" si="1"/>
        <v>64.864924823450025</v>
      </c>
    </row>
    <row r="9" spans="1:8" x14ac:dyDescent="0.25">
      <c r="A9"/>
      <c r="B9" s="8" t="s">
        <v>162</v>
      </c>
      <c r="C9" s="71">
        <f>C10</f>
        <v>0</v>
      </c>
      <c r="D9" s="71">
        <f>D10</f>
        <v>500</v>
      </c>
      <c r="E9" s="71">
        <f>E10</f>
        <v>500</v>
      </c>
      <c r="F9" s="71">
        <f>F10</f>
        <v>426.59</v>
      </c>
      <c r="G9" s="72" t="e">
        <f t="shared" si="0"/>
        <v>#DIV/0!</v>
      </c>
      <c r="H9" s="72">
        <f t="shared" si="1"/>
        <v>85.317999999999998</v>
      </c>
    </row>
    <row r="10" spans="1:8" x14ac:dyDescent="0.25">
      <c r="A10"/>
      <c r="B10" s="16" t="s">
        <v>163</v>
      </c>
      <c r="C10" s="73">
        <v>0</v>
      </c>
      <c r="D10" s="73">
        <v>500</v>
      </c>
      <c r="E10" s="73">
        <v>500</v>
      </c>
      <c r="F10" s="74">
        <v>426.59</v>
      </c>
      <c r="G10" s="70" t="e">
        <f t="shared" si="0"/>
        <v>#DIV/0!</v>
      </c>
      <c r="H10" s="70">
        <f t="shared" si="1"/>
        <v>85.317999999999998</v>
      </c>
    </row>
    <row r="11" spans="1:8" x14ac:dyDescent="0.25">
      <c r="B11" s="8" t="s">
        <v>32</v>
      </c>
      <c r="C11" s="75">
        <f>C12+C14</f>
        <v>832042.48</v>
      </c>
      <c r="D11" s="75">
        <f>D12+D14</f>
        <v>1488464</v>
      </c>
      <c r="E11" s="75">
        <f>E12+E14</f>
        <v>1488464</v>
      </c>
      <c r="F11" s="75">
        <f>F12+F14</f>
        <v>965166.73</v>
      </c>
      <c r="G11" s="72">
        <f t="shared" si="0"/>
        <v>115.99969390985903</v>
      </c>
      <c r="H11" s="72">
        <f t="shared" si="1"/>
        <v>64.843135608251188</v>
      </c>
    </row>
    <row r="12" spans="1:8" x14ac:dyDescent="0.25">
      <c r="A12"/>
      <c r="B12" s="8" t="s">
        <v>160</v>
      </c>
      <c r="C12" s="75">
        <f>C13</f>
        <v>832042.48</v>
      </c>
      <c r="D12" s="75">
        <f>D13</f>
        <v>1487964</v>
      </c>
      <c r="E12" s="75">
        <f>E13</f>
        <v>1487964</v>
      </c>
      <c r="F12" s="75">
        <f>F13</f>
        <v>965166.73</v>
      </c>
      <c r="G12" s="72">
        <f t="shared" si="0"/>
        <v>115.99969390985903</v>
      </c>
      <c r="H12" s="72">
        <f t="shared" si="1"/>
        <v>64.864924823450025</v>
      </c>
    </row>
    <row r="13" spans="1:8" x14ac:dyDescent="0.25">
      <c r="A13"/>
      <c r="B13" s="16" t="s">
        <v>161</v>
      </c>
      <c r="C13" s="73">
        <v>832042.48</v>
      </c>
      <c r="D13" s="73">
        <v>1487964</v>
      </c>
      <c r="E13" s="76">
        <v>1487964</v>
      </c>
      <c r="F13" s="74">
        <v>965166.73</v>
      </c>
      <c r="G13" s="70">
        <f t="shared" si="0"/>
        <v>115.99969390985903</v>
      </c>
      <c r="H13" s="70">
        <f t="shared" si="1"/>
        <v>64.864924823450025</v>
      </c>
    </row>
    <row r="14" spans="1:8" x14ac:dyDescent="0.25">
      <c r="A14"/>
      <c r="B14" s="8" t="s">
        <v>162</v>
      </c>
      <c r="C14" s="75">
        <f>C15</f>
        <v>0</v>
      </c>
      <c r="D14" s="75">
        <f>D15</f>
        <v>500</v>
      </c>
      <c r="E14" s="75">
        <f>E15</f>
        <v>500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163</v>
      </c>
      <c r="C15" s="73">
        <v>0</v>
      </c>
      <c r="D15" s="73">
        <v>500</v>
      </c>
      <c r="E15" s="76">
        <v>500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9" t="s">
        <v>17</v>
      </c>
      <c r="C2" s="109"/>
      <c r="D2" s="109"/>
      <c r="E2" s="109"/>
      <c r="F2" s="109"/>
      <c r="G2" s="109"/>
      <c r="H2" s="10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832042.48</v>
      </c>
      <c r="D6" s="75">
        <f t="shared" si="0"/>
        <v>1488464</v>
      </c>
      <c r="E6" s="75">
        <f t="shared" si="0"/>
        <v>1488464</v>
      </c>
      <c r="F6" s="75">
        <f t="shared" si="0"/>
        <v>965166.73</v>
      </c>
      <c r="G6" s="70">
        <f>(F6*100)/C6</f>
        <v>115.99969390985903</v>
      </c>
      <c r="H6" s="70">
        <f>(F6*100)/E6</f>
        <v>64.843135608251188</v>
      </c>
    </row>
    <row r="7" spans="2:8" x14ac:dyDescent="0.25">
      <c r="B7" s="8" t="s">
        <v>164</v>
      </c>
      <c r="C7" s="75">
        <f t="shared" si="0"/>
        <v>832042.48</v>
      </c>
      <c r="D7" s="75">
        <f t="shared" si="0"/>
        <v>1488464</v>
      </c>
      <c r="E7" s="75">
        <f t="shared" si="0"/>
        <v>1488464</v>
      </c>
      <c r="F7" s="75">
        <f t="shared" si="0"/>
        <v>965166.73</v>
      </c>
      <c r="G7" s="70">
        <f>(F7*100)/C7</f>
        <v>115.99969390985903</v>
      </c>
      <c r="H7" s="70">
        <f>(F7*100)/E7</f>
        <v>64.843135608251188</v>
      </c>
    </row>
    <row r="8" spans="2:8" x14ac:dyDescent="0.25">
      <c r="B8" s="11" t="s">
        <v>165</v>
      </c>
      <c r="C8" s="73">
        <v>832042.48</v>
      </c>
      <c r="D8" s="73">
        <v>1488464</v>
      </c>
      <c r="E8" s="73">
        <v>1488464</v>
      </c>
      <c r="F8" s="74">
        <v>965166.73</v>
      </c>
      <c r="G8" s="70">
        <f>(F8*100)/C8</f>
        <v>115.99969390985903</v>
      </c>
      <c r="H8" s="70">
        <f>(F8*100)/E8</f>
        <v>64.843135608251188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9" t="s">
        <v>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15.75" customHeight="1" x14ac:dyDescent="0.25">
      <c r="B5" s="109" t="s">
        <v>18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0" t="s">
        <v>3</v>
      </c>
      <c r="C7" s="121"/>
      <c r="D7" s="121"/>
      <c r="E7" s="121"/>
      <c r="F7" s="122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9" t="s">
        <v>19</v>
      </c>
      <c r="C2" s="109"/>
      <c r="D2" s="109"/>
      <c r="E2" s="109"/>
      <c r="F2" s="109"/>
      <c r="G2" s="109"/>
      <c r="H2" s="10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zoomScaleNormal="100" workbookViewId="0">
      <selection activeCell="E59" sqref="E5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166</v>
      </c>
      <c r="C1" s="39"/>
    </row>
    <row r="2" spans="1:6" ht="15" customHeight="1" x14ac:dyDescent="0.2">
      <c r="A2" s="41" t="s">
        <v>34</v>
      </c>
      <c r="B2" s="42" t="s">
        <v>167</v>
      </c>
      <c r="C2" s="39"/>
    </row>
    <row r="3" spans="1:6" s="39" customFormat="1" ht="43.5" customHeight="1" x14ac:dyDescent="0.2">
      <c r="A3" s="43" t="s">
        <v>35</v>
      </c>
      <c r="B3" s="37" t="s">
        <v>168</v>
      </c>
    </row>
    <row r="4" spans="1:6" s="39" customFormat="1" x14ac:dyDescent="0.2">
      <c r="A4" s="43" t="s">
        <v>36</v>
      </c>
      <c r="B4" s="44" t="s">
        <v>169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170</v>
      </c>
      <c r="B7" s="46"/>
      <c r="C7" s="77">
        <f>C11+C55</f>
        <v>1487964</v>
      </c>
      <c r="D7" s="77">
        <f>D11+D55</f>
        <v>1487964</v>
      </c>
      <c r="E7" s="77">
        <f>E11+E55</f>
        <v>965166.72999999986</v>
      </c>
      <c r="F7" s="77">
        <f>(E7*100)/D7</f>
        <v>64.864924823450025</v>
      </c>
    </row>
    <row r="8" spans="1:6" x14ac:dyDescent="0.2">
      <c r="A8" s="47" t="s">
        <v>68</v>
      </c>
      <c r="B8" s="46"/>
      <c r="C8" s="77">
        <f>C65</f>
        <v>500</v>
      </c>
      <c r="D8" s="77">
        <f>D65</f>
        <v>500</v>
      </c>
      <c r="E8" s="77">
        <f>E65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171</v>
      </c>
      <c r="B10" s="47" t="s">
        <v>172</v>
      </c>
      <c r="C10" s="47" t="s">
        <v>43</v>
      </c>
      <c r="D10" s="47" t="s">
        <v>173</v>
      </c>
      <c r="E10" s="47" t="s">
        <v>174</v>
      </c>
      <c r="F10" s="47" t="s">
        <v>175</v>
      </c>
    </row>
    <row r="11" spans="1:6" x14ac:dyDescent="0.2">
      <c r="A11" s="49" t="s">
        <v>66</v>
      </c>
      <c r="B11" s="50" t="s">
        <v>67</v>
      </c>
      <c r="C11" s="80">
        <f>C12+C20+C50</f>
        <v>1484446</v>
      </c>
      <c r="D11" s="80">
        <f>D12+D20+D50</f>
        <v>1484446</v>
      </c>
      <c r="E11" s="80">
        <f>E12+E20+E50</f>
        <v>963420.70999999985</v>
      </c>
      <c r="F11" s="81">
        <f>(E12*100)/D11</f>
        <v>55.78657829250777</v>
      </c>
    </row>
    <row r="12" spans="1:6" ht="13.5" thickBot="1" x14ac:dyDescent="0.25">
      <c r="A12" s="51" t="s">
        <v>68</v>
      </c>
      <c r="B12" s="52" t="s">
        <v>69</v>
      </c>
      <c r="C12" s="82">
        <f>C13+C16+C18</f>
        <v>1310333</v>
      </c>
      <c r="D12" s="82">
        <f>D13+D16+D18</f>
        <v>1310333</v>
      </c>
      <c r="E12" s="82">
        <f>E13+E16+E18</f>
        <v>828121.62999999989</v>
      </c>
      <c r="F12" s="81">
        <f>(E13*100)/D13</f>
        <v>63.366252229998629</v>
      </c>
    </row>
    <row r="13" spans="1:6" ht="13.5" thickBot="1" x14ac:dyDescent="0.25">
      <c r="A13" s="53" t="s">
        <v>70</v>
      </c>
      <c r="B13" s="54" t="s">
        <v>71</v>
      </c>
      <c r="C13" s="83">
        <f>C14+C15</f>
        <v>1093050</v>
      </c>
      <c r="D13" s="83">
        <f>D14+D15</f>
        <v>1093050</v>
      </c>
      <c r="E13" s="83">
        <f>E14+E15</f>
        <v>692624.82</v>
      </c>
      <c r="F13" s="83">
        <f>(E14*100)/D13</f>
        <v>61.990116646082065</v>
      </c>
    </row>
    <row r="14" spans="1:6" ht="13.5" thickTop="1" x14ac:dyDescent="0.2">
      <c r="A14" s="55" t="s">
        <v>72</v>
      </c>
      <c r="B14" s="56" t="s">
        <v>73</v>
      </c>
      <c r="C14" s="84">
        <v>1080507</v>
      </c>
      <c r="D14" s="84">
        <v>1080507</v>
      </c>
      <c r="E14" s="84">
        <v>677582.97</v>
      </c>
      <c r="F14" s="84"/>
    </row>
    <row r="15" spans="1:6" x14ac:dyDescent="0.2">
      <c r="A15" s="55" t="s">
        <v>74</v>
      </c>
      <c r="B15" s="56" t="s">
        <v>75</v>
      </c>
      <c r="C15" s="84">
        <v>12543</v>
      </c>
      <c r="D15" s="84">
        <v>12543</v>
      </c>
      <c r="E15" s="84">
        <v>15041.85</v>
      </c>
      <c r="F15" s="84"/>
    </row>
    <row r="16" spans="1:6" x14ac:dyDescent="0.2">
      <c r="A16" s="53" t="s">
        <v>76</v>
      </c>
      <c r="B16" s="54" t="s">
        <v>77</v>
      </c>
      <c r="C16" s="83">
        <f>C17</f>
        <v>39000</v>
      </c>
      <c r="D16" s="83">
        <f>D17</f>
        <v>39000</v>
      </c>
      <c r="E16" s="83">
        <f>E17</f>
        <v>21213.74</v>
      </c>
      <c r="F16" s="83">
        <f>(E17*100)/D17</f>
        <v>54.39420512820513</v>
      </c>
    </row>
    <row r="17" spans="1:6" x14ac:dyDescent="0.2">
      <c r="A17" s="55" t="s">
        <v>78</v>
      </c>
      <c r="B17" s="56" t="s">
        <v>77</v>
      </c>
      <c r="C17" s="84">
        <v>39000</v>
      </c>
      <c r="D17" s="84">
        <v>39000</v>
      </c>
      <c r="E17" s="84">
        <v>21213.74</v>
      </c>
      <c r="F17" s="84"/>
    </row>
    <row r="18" spans="1:6" x14ac:dyDescent="0.2">
      <c r="A18" s="53" t="s">
        <v>79</v>
      </c>
      <c r="B18" s="54" t="s">
        <v>80</v>
      </c>
      <c r="C18" s="83">
        <f>C19</f>
        <v>178283</v>
      </c>
      <c r="D18" s="83">
        <f>D19</f>
        <v>178283</v>
      </c>
      <c r="E18" s="83">
        <f>E19</f>
        <v>114283.07</v>
      </c>
      <c r="F18" s="83">
        <f>(E19*100)/D19</f>
        <v>64.102056842211539</v>
      </c>
    </row>
    <row r="19" spans="1:6" x14ac:dyDescent="0.2">
      <c r="A19" s="55" t="s">
        <v>81</v>
      </c>
      <c r="B19" s="56" t="s">
        <v>82</v>
      </c>
      <c r="C19" s="84">
        <v>178283</v>
      </c>
      <c r="D19" s="84">
        <v>178283</v>
      </c>
      <c r="E19" s="84">
        <v>114283.07</v>
      </c>
      <c r="F19" s="84"/>
    </row>
    <row r="20" spans="1:6" x14ac:dyDescent="0.2">
      <c r="A20" s="51" t="s">
        <v>83</v>
      </c>
      <c r="B20" s="52" t="s">
        <v>84</v>
      </c>
      <c r="C20" s="82">
        <f>C21+C26+C32+C42+C44</f>
        <v>173437</v>
      </c>
      <c r="D20" s="82">
        <f>D21+D26+D32+D42+D44</f>
        <v>173437</v>
      </c>
      <c r="E20" s="82">
        <f>E21+E26+E32+E42+E44</f>
        <v>134593.13</v>
      </c>
      <c r="F20" s="81">
        <f>(E21*100)/D21</f>
        <v>49.042898120165958</v>
      </c>
    </row>
    <row r="21" spans="1:6" x14ac:dyDescent="0.2">
      <c r="A21" s="53" t="s">
        <v>85</v>
      </c>
      <c r="B21" s="54" t="s">
        <v>86</v>
      </c>
      <c r="C21" s="83">
        <f>C22+C23+C24+C25</f>
        <v>39046</v>
      </c>
      <c r="D21" s="83">
        <f>D22+D23+D24+D25</f>
        <v>39046</v>
      </c>
      <c r="E21" s="83">
        <f>E22+E23+E24+E25</f>
        <v>19149.29</v>
      </c>
      <c r="F21" s="83">
        <f>(E22*100)/D22</f>
        <v>35.086712163789642</v>
      </c>
    </row>
    <row r="22" spans="1:6" x14ac:dyDescent="0.2">
      <c r="A22" s="55" t="s">
        <v>87</v>
      </c>
      <c r="B22" s="56" t="s">
        <v>88</v>
      </c>
      <c r="C22" s="84">
        <v>4982</v>
      </c>
      <c r="D22" s="84">
        <v>4982</v>
      </c>
      <c r="E22" s="84">
        <v>1748.02</v>
      </c>
      <c r="F22" s="84"/>
    </row>
    <row r="23" spans="1:6" ht="25.5" x14ac:dyDescent="0.2">
      <c r="A23" s="55" t="s">
        <v>89</v>
      </c>
      <c r="B23" s="56" t="s">
        <v>90</v>
      </c>
      <c r="C23" s="84">
        <v>32400</v>
      </c>
      <c r="D23" s="84">
        <v>32400</v>
      </c>
      <c r="E23" s="84">
        <v>16877.48</v>
      </c>
      <c r="F23" s="84"/>
    </row>
    <row r="24" spans="1:6" x14ac:dyDescent="0.2">
      <c r="A24" s="55" t="s">
        <v>91</v>
      </c>
      <c r="B24" s="56" t="s">
        <v>92</v>
      </c>
      <c r="C24" s="84">
        <v>664</v>
      </c>
      <c r="D24" s="84">
        <v>664</v>
      </c>
      <c r="E24" s="84">
        <v>0</v>
      </c>
      <c r="F24" s="84"/>
    </row>
    <row r="25" spans="1:6" x14ac:dyDescent="0.2">
      <c r="A25" s="55" t="s">
        <v>93</v>
      </c>
      <c r="B25" s="56" t="s">
        <v>94</v>
      </c>
      <c r="C25" s="84">
        <v>1000</v>
      </c>
      <c r="D25" s="84">
        <v>1000</v>
      </c>
      <c r="E25" s="84">
        <v>523.79</v>
      </c>
      <c r="F25" s="84"/>
    </row>
    <row r="26" spans="1:6" x14ac:dyDescent="0.2">
      <c r="A26" s="53" t="s">
        <v>95</v>
      </c>
      <c r="B26" s="54" t="s">
        <v>96</v>
      </c>
      <c r="C26" s="83">
        <f>C27+C28+C29+C30+C31</f>
        <v>21583</v>
      </c>
      <c r="D26" s="83">
        <f>D27+D28+D29+D30+D31</f>
        <v>21583</v>
      </c>
      <c r="E26" s="83">
        <f>E27+E28+E29+E30+E31</f>
        <v>12812.980000000001</v>
      </c>
      <c r="F26" s="83">
        <f>(E27*100)/D27</f>
        <v>57.070588235294117</v>
      </c>
    </row>
    <row r="27" spans="1:6" x14ac:dyDescent="0.2">
      <c r="A27" s="55" t="s">
        <v>97</v>
      </c>
      <c r="B27" s="56" t="s">
        <v>98</v>
      </c>
      <c r="C27" s="84">
        <v>17000</v>
      </c>
      <c r="D27" s="84">
        <v>17000</v>
      </c>
      <c r="E27" s="84">
        <v>9702</v>
      </c>
      <c r="F27" s="84"/>
    </row>
    <row r="28" spans="1:6" x14ac:dyDescent="0.2">
      <c r="A28" s="55" t="s">
        <v>99</v>
      </c>
      <c r="B28" s="56" t="s">
        <v>100</v>
      </c>
      <c r="C28" s="84">
        <v>2655</v>
      </c>
      <c r="D28" s="84">
        <v>2655</v>
      </c>
      <c r="E28" s="84">
        <v>1329.29</v>
      </c>
      <c r="F28" s="84"/>
    </row>
    <row r="29" spans="1:6" x14ac:dyDescent="0.2">
      <c r="A29" s="55" t="s">
        <v>101</v>
      </c>
      <c r="B29" s="56" t="s">
        <v>102</v>
      </c>
      <c r="C29" s="84">
        <v>598</v>
      </c>
      <c r="D29" s="84">
        <v>598</v>
      </c>
      <c r="E29" s="84">
        <v>302.54000000000002</v>
      </c>
      <c r="F29" s="84"/>
    </row>
    <row r="30" spans="1:6" x14ac:dyDescent="0.2">
      <c r="A30" s="55" t="s">
        <v>103</v>
      </c>
      <c r="B30" s="56" t="s">
        <v>104</v>
      </c>
      <c r="C30" s="84">
        <v>1000</v>
      </c>
      <c r="D30" s="84">
        <v>1000</v>
      </c>
      <c r="E30" s="84">
        <v>1479.15</v>
      </c>
      <c r="F30" s="84"/>
    </row>
    <row r="31" spans="1:6" x14ac:dyDescent="0.2">
      <c r="A31" s="55" t="s">
        <v>105</v>
      </c>
      <c r="B31" s="56" t="s">
        <v>106</v>
      </c>
      <c r="C31" s="84">
        <v>330</v>
      </c>
      <c r="D31" s="84">
        <v>330</v>
      </c>
      <c r="E31" s="84">
        <v>0</v>
      </c>
      <c r="F31" s="84"/>
    </row>
    <row r="32" spans="1:6" x14ac:dyDescent="0.2">
      <c r="A32" s="53" t="s">
        <v>107</v>
      </c>
      <c r="B32" s="54" t="s">
        <v>108</v>
      </c>
      <c r="C32" s="83">
        <f>C33+C34+C35+C36+C37+C38+C39+C40+C41</f>
        <v>101015</v>
      </c>
      <c r="D32" s="83">
        <f>D33+D34+D35+D36+D37+D38+D39+D40+D41</f>
        <v>101015</v>
      </c>
      <c r="E32" s="83">
        <f>E33+E34+E35+E36+E37+E38+E39+E40+E41</f>
        <v>101663.2</v>
      </c>
      <c r="F32" s="83">
        <f>(E33*100)/D33</f>
        <v>53.856670916888838</v>
      </c>
    </row>
    <row r="33" spans="1:6" x14ac:dyDescent="0.2">
      <c r="A33" s="55" t="s">
        <v>109</v>
      </c>
      <c r="B33" s="56" t="s">
        <v>110</v>
      </c>
      <c r="C33" s="84">
        <v>17254</v>
      </c>
      <c r="D33" s="84">
        <v>17254</v>
      </c>
      <c r="E33" s="84">
        <v>9292.43</v>
      </c>
      <c r="F33" s="84"/>
    </row>
    <row r="34" spans="1:6" x14ac:dyDescent="0.2">
      <c r="A34" s="55" t="s">
        <v>111</v>
      </c>
      <c r="B34" s="56" t="s">
        <v>112</v>
      </c>
      <c r="C34" s="84">
        <v>3500</v>
      </c>
      <c r="D34" s="84">
        <v>3500</v>
      </c>
      <c r="E34" s="84">
        <v>973.96</v>
      </c>
      <c r="F34" s="84"/>
    </row>
    <row r="35" spans="1:6" x14ac:dyDescent="0.2">
      <c r="A35" s="55" t="s">
        <v>113</v>
      </c>
      <c r="B35" s="56" t="s">
        <v>114</v>
      </c>
      <c r="C35" s="84">
        <v>1991</v>
      </c>
      <c r="D35" s="84">
        <v>1991</v>
      </c>
      <c r="E35" s="84">
        <v>0</v>
      </c>
      <c r="F35" s="84"/>
    </row>
    <row r="36" spans="1:6" x14ac:dyDescent="0.2">
      <c r="A36" s="55" t="s">
        <v>115</v>
      </c>
      <c r="B36" s="56" t="s">
        <v>116</v>
      </c>
      <c r="C36" s="84">
        <v>265</v>
      </c>
      <c r="D36" s="84">
        <v>265</v>
      </c>
      <c r="E36" s="84">
        <v>0</v>
      </c>
      <c r="F36" s="84"/>
    </row>
    <row r="37" spans="1:6" x14ac:dyDescent="0.2">
      <c r="A37" s="55" t="s">
        <v>117</v>
      </c>
      <c r="B37" s="56" t="s">
        <v>118</v>
      </c>
      <c r="C37" s="84">
        <v>6105</v>
      </c>
      <c r="D37" s="84">
        <v>6105</v>
      </c>
      <c r="E37" s="84">
        <v>2884.98</v>
      </c>
      <c r="F37" s="84"/>
    </row>
    <row r="38" spans="1:6" x14ac:dyDescent="0.2">
      <c r="A38" s="55" t="s">
        <v>119</v>
      </c>
      <c r="B38" s="56" t="s">
        <v>120</v>
      </c>
      <c r="C38" s="84">
        <v>600</v>
      </c>
      <c r="D38" s="84">
        <v>600</v>
      </c>
      <c r="E38" s="84">
        <v>0</v>
      </c>
      <c r="F38" s="84"/>
    </row>
    <row r="39" spans="1:6" x14ac:dyDescent="0.2">
      <c r="A39" s="55" t="s">
        <v>121</v>
      </c>
      <c r="B39" s="56" t="s">
        <v>122</v>
      </c>
      <c r="C39" s="84">
        <v>70000</v>
      </c>
      <c r="D39" s="84">
        <v>70000</v>
      </c>
      <c r="E39" s="84">
        <v>88431.17</v>
      </c>
      <c r="F39" s="84"/>
    </row>
    <row r="40" spans="1:6" x14ac:dyDescent="0.2">
      <c r="A40" s="55" t="s">
        <v>123</v>
      </c>
      <c r="B40" s="56" t="s">
        <v>124</v>
      </c>
      <c r="C40" s="84">
        <v>500</v>
      </c>
      <c r="D40" s="84">
        <v>500</v>
      </c>
      <c r="E40" s="84">
        <v>74.66</v>
      </c>
      <c r="F40" s="84"/>
    </row>
    <row r="41" spans="1:6" x14ac:dyDescent="0.2">
      <c r="A41" s="55" t="s">
        <v>125</v>
      </c>
      <c r="B41" s="56" t="s">
        <v>126</v>
      </c>
      <c r="C41" s="84">
        <v>800</v>
      </c>
      <c r="D41" s="84">
        <v>800</v>
      </c>
      <c r="E41" s="84">
        <v>6</v>
      </c>
      <c r="F41" s="84"/>
    </row>
    <row r="42" spans="1:6" x14ac:dyDescent="0.2">
      <c r="A42" s="53" t="s">
        <v>127</v>
      </c>
      <c r="B42" s="54" t="s">
        <v>128</v>
      </c>
      <c r="C42" s="83">
        <f>C43</f>
        <v>531</v>
      </c>
      <c r="D42" s="83">
        <f>D43</f>
        <v>531</v>
      </c>
      <c r="E42" s="83">
        <f>E43</f>
        <v>9</v>
      </c>
      <c r="F42" s="83">
        <f>(E43*100)/D43</f>
        <v>1.6949152542372881</v>
      </c>
    </row>
    <row r="43" spans="1:6" ht="25.5" x14ac:dyDescent="0.2">
      <c r="A43" s="55" t="s">
        <v>129</v>
      </c>
      <c r="B43" s="56" t="s">
        <v>130</v>
      </c>
      <c r="C43" s="84">
        <v>531</v>
      </c>
      <c r="D43" s="84">
        <v>531</v>
      </c>
      <c r="E43" s="84">
        <v>9</v>
      </c>
      <c r="F43" s="84"/>
    </row>
    <row r="44" spans="1:6" x14ac:dyDescent="0.2">
      <c r="A44" s="53" t="s">
        <v>131</v>
      </c>
      <c r="B44" s="54" t="s">
        <v>132</v>
      </c>
      <c r="C44" s="83">
        <f>C45+C46+C47+C48+C49</f>
        <v>11262</v>
      </c>
      <c r="D44" s="83">
        <f>D45+D46+D47+D48+D49</f>
        <v>11262</v>
      </c>
      <c r="E44" s="83">
        <f>E45+E46+E47+E48+E49</f>
        <v>958.65999999999985</v>
      </c>
      <c r="F44" s="83">
        <f>(E45*100)/D45</f>
        <v>0</v>
      </c>
    </row>
    <row r="45" spans="1:6" x14ac:dyDescent="0.2">
      <c r="A45" s="55" t="s">
        <v>133</v>
      </c>
      <c r="B45" s="56" t="s">
        <v>134</v>
      </c>
      <c r="C45" s="84">
        <v>1062</v>
      </c>
      <c r="D45" s="84">
        <v>1062</v>
      </c>
      <c r="E45" s="84">
        <v>0</v>
      </c>
      <c r="F45" s="84"/>
    </row>
    <row r="46" spans="1:6" x14ac:dyDescent="0.2">
      <c r="A46" s="55" t="s">
        <v>135</v>
      </c>
      <c r="B46" s="56" t="s">
        <v>136</v>
      </c>
      <c r="C46" s="84">
        <v>1000</v>
      </c>
      <c r="D46" s="84">
        <v>1000</v>
      </c>
      <c r="E46" s="84">
        <v>17.059999999999999</v>
      </c>
      <c r="F46" s="84"/>
    </row>
    <row r="47" spans="1:6" x14ac:dyDescent="0.2">
      <c r="A47" s="55" t="s">
        <v>137</v>
      </c>
      <c r="B47" s="56" t="s">
        <v>138</v>
      </c>
      <c r="C47" s="84">
        <v>900</v>
      </c>
      <c r="D47" s="84">
        <v>900</v>
      </c>
      <c r="E47" s="84">
        <v>0</v>
      </c>
      <c r="F47" s="84"/>
    </row>
    <row r="48" spans="1:6" x14ac:dyDescent="0.2">
      <c r="A48" s="55" t="s">
        <v>139</v>
      </c>
      <c r="B48" s="56" t="s">
        <v>140</v>
      </c>
      <c r="C48" s="84">
        <v>6636</v>
      </c>
      <c r="D48" s="84">
        <v>6636</v>
      </c>
      <c r="E48" s="84">
        <v>610.80999999999995</v>
      </c>
      <c r="F48" s="84"/>
    </row>
    <row r="49" spans="1:6" x14ac:dyDescent="0.2">
      <c r="A49" s="55" t="s">
        <v>141</v>
      </c>
      <c r="B49" s="56" t="s">
        <v>132</v>
      </c>
      <c r="C49" s="84">
        <v>1664</v>
      </c>
      <c r="D49" s="84">
        <v>1664</v>
      </c>
      <c r="E49" s="84">
        <v>330.79</v>
      </c>
      <c r="F49" s="84"/>
    </row>
    <row r="50" spans="1:6" x14ac:dyDescent="0.2">
      <c r="A50" s="51" t="s">
        <v>142</v>
      </c>
      <c r="B50" s="52" t="s">
        <v>143</v>
      </c>
      <c r="C50" s="82">
        <f>C51+C53</f>
        <v>676</v>
      </c>
      <c r="D50" s="82">
        <f>D51+D53</f>
        <v>676</v>
      </c>
      <c r="E50" s="82">
        <f>E51+E53</f>
        <v>705.95</v>
      </c>
      <c r="F50" s="81">
        <f>(E51*100)/D51</f>
        <v>59.03448275862069</v>
      </c>
    </row>
    <row r="51" spans="1:6" x14ac:dyDescent="0.2">
      <c r="A51" s="53" t="s">
        <v>144</v>
      </c>
      <c r="B51" s="54" t="s">
        <v>145</v>
      </c>
      <c r="C51" s="83">
        <f>C52</f>
        <v>145</v>
      </c>
      <c r="D51" s="83">
        <f>D52</f>
        <v>145</v>
      </c>
      <c r="E51" s="83">
        <f>E52</f>
        <v>85.6</v>
      </c>
      <c r="F51" s="83">
        <f>(E52*100)/D52</f>
        <v>59.03448275862069</v>
      </c>
    </row>
    <row r="52" spans="1:6" ht="25.5" x14ac:dyDescent="0.2">
      <c r="A52" s="55" t="s">
        <v>146</v>
      </c>
      <c r="B52" s="56" t="s">
        <v>147</v>
      </c>
      <c r="C52" s="84">
        <v>145</v>
      </c>
      <c r="D52" s="84">
        <v>145</v>
      </c>
      <c r="E52" s="84">
        <v>85.6</v>
      </c>
      <c r="F52" s="84"/>
    </row>
    <row r="53" spans="1:6" x14ac:dyDescent="0.2">
      <c r="A53" s="53" t="s">
        <v>148</v>
      </c>
      <c r="B53" s="54" t="s">
        <v>149</v>
      </c>
      <c r="C53" s="83">
        <f>C54</f>
        <v>531</v>
      </c>
      <c r="D53" s="83">
        <f>D54</f>
        <v>531</v>
      </c>
      <c r="E53" s="83">
        <f>E54</f>
        <v>620.35</v>
      </c>
      <c r="F53" s="83">
        <f>(E54*100)/D54</f>
        <v>116.82674199623352</v>
      </c>
    </row>
    <row r="54" spans="1:6" x14ac:dyDescent="0.2">
      <c r="A54" s="55" t="s">
        <v>150</v>
      </c>
      <c r="B54" s="56" t="s">
        <v>151</v>
      </c>
      <c r="C54" s="84">
        <v>531</v>
      </c>
      <c r="D54" s="84">
        <v>531</v>
      </c>
      <c r="E54" s="84">
        <v>620.35</v>
      </c>
      <c r="F54" s="84"/>
    </row>
    <row r="55" spans="1:6" x14ac:dyDescent="0.2">
      <c r="A55" s="49" t="s">
        <v>152</v>
      </c>
      <c r="B55" s="50" t="s">
        <v>153</v>
      </c>
      <c r="C55" s="80">
        <f t="shared" ref="C55:E57" si="0">C56</f>
        <v>3518</v>
      </c>
      <c r="D55" s="80">
        <f t="shared" si="0"/>
        <v>3518</v>
      </c>
      <c r="E55" s="80">
        <f t="shared" si="0"/>
        <v>1746.02</v>
      </c>
      <c r="F55" s="81">
        <f>(E56*100)/D56</f>
        <v>49.631040363843091</v>
      </c>
    </row>
    <row r="56" spans="1:6" x14ac:dyDescent="0.2">
      <c r="A56" s="51" t="s">
        <v>154</v>
      </c>
      <c r="B56" s="52" t="s">
        <v>155</v>
      </c>
      <c r="C56" s="82">
        <f t="shared" si="0"/>
        <v>3518</v>
      </c>
      <c r="D56" s="82">
        <f t="shared" si="0"/>
        <v>3518</v>
      </c>
      <c r="E56" s="82">
        <f t="shared" si="0"/>
        <v>1746.02</v>
      </c>
      <c r="F56" s="81">
        <f>(E57*100)/D57</f>
        <v>49.631040363843091</v>
      </c>
    </row>
    <row r="57" spans="1:6" x14ac:dyDescent="0.2">
      <c r="A57" s="53" t="s">
        <v>156</v>
      </c>
      <c r="B57" s="54" t="s">
        <v>157</v>
      </c>
      <c r="C57" s="83">
        <f t="shared" si="0"/>
        <v>3518</v>
      </c>
      <c r="D57" s="83">
        <f t="shared" si="0"/>
        <v>3518</v>
      </c>
      <c r="E57" s="83">
        <f t="shared" si="0"/>
        <v>1746.02</v>
      </c>
      <c r="F57" s="83">
        <f>(E58*100)/D58</f>
        <v>49.631040363843091</v>
      </c>
    </row>
    <row r="58" spans="1:6" x14ac:dyDescent="0.2">
      <c r="A58" s="55" t="s">
        <v>158</v>
      </c>
      <c r="B58" s="56" t="s">
        <v>159</v>
      </c>
      <c r="C58" s="84">
        <v>3518</v>
      </c>
      <c r="D58" s="84">
        <v>3518</v>
      </c>
      <c r="E58" s="84">
        <v>1746.02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1487964</v>
      </c>
      <c r="D59" s="80">
        <f t="shared" si="1"/>
        <v>1487964</v>
      </c>
      <c r="E59" s="80">
        <f t="shared" si="1"/>
        <v>965166.73</v>
      </c>
      <c r="F59" s="81">
        <f>(E60*100)/D60</f>
        <v>64.864924823450025</v>
      </c>
    </row>
    <row r="60" spans="1:6" x14ac:dyDescent="0.2">
      <c r="A60" s="51" t="s">
        <v>58</v>
      </c>
      <c r="B60" s="52" t="s">
        <v>59</v>
      </c>
      <c r="C60" s="82">
        <f t="shared" si="1"/>
        <v>1487964</v>
      </c>
      <c r="D60" s="82">
        <f t="shared" si="1"/>
        <v>1487964</v>
      </c>
      <c r="E60" s="82">
        <f t="shared" si="1"/>
        <v>965166.73</v>
      </c>
      <c r="F60" s="81">
        <f>(E61*100)/D61</f>
        <v>64.864924823450025</v>
      </c>
    </row>
    <row r="61" spans="1:6" ht="25.5" x14ac:dyDescent="0.2">
      <c r="A61" s="53" t="s">
        <v>60</v>
      </c>
      <c r="B61" s="54" t="s">
        <v>61</v>
      </c>
      <c r="C61" s="83">
        <f>C62+C63</f>
        <v>1487964</v>
      </c>
      <c r="D61" s="83">
        <f>D62+D63</f>
        <v>1487964</v>
      </c>
      <c r="E61" s="83">
        <f>E62+E63</f>
        <v>965166.73</v>
      </c>
      <c r="F61" s="83">
        <f>(E62*100)/D62</f>
        <v>64.901027723473945</v>
      </c>
    </row>
    <row r="62" spans="1:6" x14ac:dyDescent="0.2">
      <c r="A62" s="55" t="s">
        <v>62</v>
      </c>
      <c r="B62" s="56" t="s">
        <v>63</v>
      </c>
      <c r="C62" s="84">
        <v>1484446</v>
      </c>
      <c r="D62" s="84">
        <v>1484446</v>
      </c>
      <c r="E62" s="66">
        <v>963420.71</v>
      </c>
      <c r="F62" s="84"/>
    </row>
    <row r="63" spans="1:6" x14ac:dyDescent="0.2">
      <c r="A63" s="55" t="s">
        <v>64</v>
      </c>
      <c r="B63" s="96" t="s">
        <v>65</v>
      </c>
      <c r="C63" s="84">
        <v>3518</v>
      </c>
      <c r="D63" s="84">
        <v>3518</v>
      </c>
      <c r="E63" s="66">
        <v>1746.02</v>
      </c>
      <c r="F63" s="84"/>
    </row>
    <row r="64" spans="1:6" x14ac:dyDescent="0.2">
      <c r="A64" s="48" t="s">
        <v>170</v>
      </c>
      <c r="B64" s="48" t="s">
        <v>176</v>
      </c>
      <c r="C64" s="78"/>
      <c r="D64" s="78"/>
      <c r="E64" s="78"/>
      <c r="F64" s="79" t="e">
        <f>(E64*100)/D64</f>
        <v>#DIV/0!</v>
      </c>
    </row>
    <row r="65" spans="1:6" x14ac:dyDescent="0.2">
      <c r="A65" s="49" t="s">
        <v>66</v>
      </c>
      <c r="B65" s="50" t="s">
        <v>67</v>
      </c>
      <c r="C65" s="80">
        <f t="shared" ref="C65:E67" si="2">C66</f>
        <v>500</v>
      </c>
      <c r="D65" s="80">
        <f t="shared" si="2"/>
        <v>500</v>
      </c>
      <c r="E65" s="80">
        <f t="shared" si="2"/>
        <v>0</v>
      </c>
      <c r="F65" s="81">
        <f>(E66*100)/D66</f>
        <v>0</v>
      </c>
    </row>
    <row r="66" spans="1:6" x14ac:dyDescent="0.2">
      <c r="A66" s="51" t="s">
        <v>83</v>
      </c>
      <c r="B66" s="52" t="s">
        <v>84</v>
      </c>
      <c r="C66" s="82">
        <f t="shared" si="2"/>
        <v>500</v>
      </c>
      <c r="D66" s="82">
        <f t="shared" si="2"/>
        <v>500</v>
      </c>
      <c r="E66" s="82">
        <f t="shared" si="2"/>
        <v>0</v>
      </c>
      <c r="F66" s="81">
        <f>(E67*100)/D67</f>
        <v>0</v>
      </c>
    </row>
    <row r="67" spans="1:6" x14ac:dyDescent="0.2">
      <c r="A67" s="53" t="s">
        <v>95</v>
      </c>
      <c r="B67" s="54" t="s">
        <v>96</v>
      </c>
      <c r="C67" s="83">
        <f t="shared" si="2"/>
        <v>500</v>
      </c>
      <c r="D67" s="83">
        <f t="shared" si="2"/>
        <v>500</v>
      </c>
      <c r="E67" s="83">
        <f t="shared" si="2"/>
        <v>0</v>
      </c>
      <c r="F67" s="83">
        <f>(E68*100)/D68</f>
        <v>0</v>
      </c>
    </row>
    <row r="68" spans="1:6" x14ac:dyDescent="0.2">
      <c r="A68" s="55" t="s">
        <v>97</v>
      </c>
      <c r="B68" s="56" t="s">
        <v>98</v>
      </c>
      <c r="C68" s="84">
        <v>500</v>
      </c>
      <c r="D68" s="84">
        <v>500</v>
      </c>
      <c r="E68" s="84">
        <v>0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3">C70</f>
        <v>500</v>
      </c>
      <c r="D69" s="80">
        <f t="shared" si="3"/>
        <v>500</v>
      </c>
      <c r="E69" s="80">
        <f t="shared" si="3"/>
        <v>0</v>
      </c>
      <c r="F69" s="81">
        <f>(E70*100)/D70</f>
        <v>0</v>
      </c>
    </row>
    <row r="70" spans="1:6" x14ac:dyDescent="0.2">
      <c r="A70" s="51" t="s">
        <v>52</v>
      </c>
      <c r="B70" s="52" t="s">
        <v>53</v>
      </c>
      <c r="C70" s="82">
        <f t="shared" si="3"/>
        <v>500</v>
      </c>
      <c r="D70" s="82">
        <f t="shared" si="3"/>
        <v>500</v>
      </c>
      <c r="E70" s="82">
        <f t="shared" si="3"/>
        <v>0</v>
      </c>
      <c r="F70" s="81">
        <f>(E71*100)/D71</f>
        <v>0</v>
      </c>
    </row>
    <row r="71" spans="1:6" x14ac:dyDescent="0.2">
      <c r="A71" s="53" t="s">
        <v>54</v>
      </c>
      <c r="B71" s="54" t="s">
        <v>55</v>
      </c>
      <c r="C71" s="83">
        <f t="shared" si="3"/>
        <v>500</v>
      </c>
      <c r="D71" s="83">
        <f t="shared" si="3"/>
        <v>500</v>
      </c>
      <c r="E71" s="83">
        <f t="shared" si="3"/>
        <v>0</v>
      </c>
      <c r="F71" s="83">
        <f>(E72*100)/D72</f>
        <v>0</v>
      </c>
    </row>
    <row r="72" spans="1:6" x14ac:dyDescent="0.2">
      <c r="A72" s="55" t="s">
        <v>56</v>
      </c>
      <c r="B72" s="56" t="s">
        <v>57</v>
      </c>
      <c r="C72" s="84">
        <v>500</v>
      </c>
      <c r="D72" s="84">
        <v>500</v>
      </c>
      <c r="E72" s="84">
        <v>0</v>
      </c>
      <c r="F72" s="84"/>
    </row>
    <row r="73" spans="1:6" x14ac:dyDescent="0.2">
      <c r="A73" s="48" t="s">
        <v>68</v>
      </c>
      <c r="B73" s="48" t="s">
        <v>177</v>
      </c>
      <c r="C73" s="78"/>
      <c r="D73" s="78"/>
      <c r="E73" s="78"/>
      <c r="F73" s="79" t="e">
        <f>(E73*100)/D73</f>
        <v>#DIV/0!</v>
      </c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Smiljana Barić</cp:lastModifiedBy>
  <cp:lastPrinted>2023-07-24T12:33:14Z</cp:lastPrinted>
  <dcterms:created xsi:type="dcterms:W3CDTF">2022-08-12T12:51:27Z</dcterms:created>
  <dcterms:modified xsi:type="dcterms:W3CDTF">2025-07-23T12:11:15Z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