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2025. - TEKUĆE\ZA MF - POLUGODIŠNJI IZVJEŠTAJ O IZVRŠENJU\10985 - ODO POLUGODIŠNJI IZVJEŠTAJ O IZVRŠENJU\"/>
    </mc:Choice>
  </mc:AlternateContent>
  <xr:revisionPtr revIDLastSave="0" documentId="13_ncr:1_{C76B7DA6-C142-4067-91DF-C46CF1C2A201}" xr6:coauthVersionLast="47" xr6:coauthVersionMax="47" xr10:uidLastSave="{00000000-0000-0000-0000-000000000000}"/>
  <bookViews>
    <workbookView xWindow="-120" yWindow="-120" windowWidth="38640" windowHeight="212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5" l="1"/>
  <c r="F83" i="15"/>
  <c r="F82" i="15"/>
  <c r="F74" i="15"/>
  <c r="F73" i="15"/>
  <c r="F72" i="15"/>
  <c r="F68" i="15"/>
  <c r="F67" i="15"/>
  <c r="F66" i="15"/>
  <c r="F64" i="15"/>
  <c r="F63" i="15"/>
  <c r="F61" i="15"/>
  <c r="F59" i="15"/>
  <c r="F58" i="15"/>
  <c r="F57" i="15"/>
  <c r="F54" i="15"/>
  <c r="F52" i="15"/>
  <c r="F51" i="15"/>
  <c r="F45" i="15"/>
  <c r="F43" i="15"/>
  <c r="F33" i="15"/>
  <c r="F27" i="15"/>
  <c r="F22" i="15"/>
  <c r="F21" i="15"/>
  <c r="F18" i="15"/>
  <c r="F16" i="15"/>
  <c r="F13" i="15"/>
  <c r="F12" i="15"/>
  <c r="F11" i="15"/>
  <c r="G12" i="1"/>
  <c r="H12" i="1"/>
  <c r="I12" i="1"/>
  <c r="J12" i="1"/>
  <c r="L12" i="1" s="1"/>
  <c r="G15" i="1"/>
  <c r="H15" i="1"/>
  <c r="I15" i="1"/>
  <c r="I16" i="1" s="1"/>
  <c r="J15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86" i="15"/>
  <c r="E84" i="15"/>
  <c r="D84" i="15"/>
  <c r="C84" i="15"/>
  <c r="C83" i="15" s="1"/>
  <c r="C82" i="15" s="1"/>
  <c r="D83" i="15"/>
  <c r="D82" i="15" s="1"/>
  <c r="F80" i="15"/>
  <c r="E80" i="15"/>
  <c r="D80" i="15"/>
  <c r="C80" i="15"/>
  <c r="F79" i="15"/>
  <c r="E79" i="15"/>
  <c r="E78" i="15" s="1"/>
  <c r="D79" i="15"/>
  <c r="D78" i="15" s="1"/>
  <c r="C79" i="15"/>
  <c r="C78" i="15" s="1"/>
  <c r="F78" i="15"/>
  <c r="F76" i="15"/>
  <c r="E76" i="15"/>
  <c r="D76" i="15"/>
  <c r="C76" i="15"/>
  <c r="E74" i="15"/>
  <c r="E73" i="15" s="1"/>
  <c r="D74" i="15"/>
  <c r="D73" i="15" s="1"/>
  <c r="D72" i="15" s="1"/>
  <c r="C74" i="15"/>
  <c r="C73" i="15" s="1"/>
  <c r="C72" i="15" s="1"/>
  <c r="F71" i="15"/>
  <c r="E68" i="15"/>
  <c r="D68" i="15"/>
  <c r="D67" i="15" s="1"/>
  <c r="D66" i="15" s="1"/>
  <c r="C68" i="15"/>
  <c r="C67" i="15" s="1"/>
  <c r="C66" i="15" s="1"/>
  <c r="E64" i="15"/>
  <c r="D64" i="15"/>
  <c r="C64" i="15"/>
  <c r="E63" i="15"/>
  <c r="D63" i="15"/>
  <c r="C63" i="15"/>
  <c r="E61" i="15"/>
  <c r="D61" i="15"/>
  <c r="C61" i="15"/>
  <c r="E59" i="15"/>
  <c r="D59" i="15"/>
  <c r="C59" i="15"/>
  <c r="E58" i="15"/>
  <c r="D58" i="15"/>
  <c r="D57" i="15" s="1"/>
  <c r="C58" i="15"/>
  <c r="C57" i="15" s="1"/>
  <c r="E54" i="15"/>
  <c r="D54" i="15"/>
  <c r="C54" i="15"/>
  <c r="E52" i="15"/>
  <c r="D52" i="15"/>
  <c r="D51" i="15" s="1"/>
  <c r="C52" i="15"/>
  <c r="C51" i="15" s="1"/>
  <c r="E45" i="15"/>
  <c r="D45" i="15"/>
  <c r="C45" i="15"/>
  <c r="E43" i="15"/>
  <c r="D43" i="15"/>
  <c r="C43" i="15"/>
  <c r="E33" i="15"/>
  <c r="D33" i="15"/>
  <c r="C33" i="15"/>
  <c r="E27" i="15"/>
  <c r="D27" i="15"/>
  <c r="C27" i="15"/>
  <c r="E22" i="15"/>
  <c r="D22" i="15"/>
  <c r="D21" i="15" s="1"/>
  <c r="C22" i="15"/>
  <c r="C21" i="15" s="1"/>
  <c r="E18" i="15"/>
  <c r="D18" i="15"/>
  <c r="C18" i="15"/>
  <c r="E16" i="15"/>
  <c r="E12" i="15" s="1"/>
  <c r="D16" i="15"/>
  <c r="D12" i="15" s="1"/>
  <c r="C16" i="15"/>
  <c r="C12" i="15" s="1"/>
  <c r="E13" i="15"/>
  <c r="D13" i="15"/>
  <c r="C13" i="15"/>
  <c r="H8" i="8"/>
  <c r="G8" i="8"/>
  <c r="H7" i="8"/>
  <c r="G7" i="8"/>
  <c r="F7" i="8"/>
  <c r="E7" i="8"/>
  <c r="D7" i="8"/>
  <c r="C7" i="8"/>
  <c r="F6" i="8"/>
  <c r="H6" i="8" s="1"/>
  <c r="E6" i="8"/>
  <c r="D6" i="8"/>
  <c r="C6" i="8"/>
  <c r="H15" i="5"/>
  <c r="G15" i="5"/>
  <c r="F14" i="5"/>
  <c r="E14" i="5"/>
  <c r="H14" i="5" s="1"/>
  <c r="D14" i="5"/>
  <c r="C14" i="5"/>
  <c r="G14" i="5" s="1"/>
  <c r="H13" i="5"/>
  <c r="G13" i="5"/>
  <c r="F12" i="5"/>
  <c r="G12" i="5" s="1"/>
  <c r="E12" i="5"/>
  <c r="E11" i="5" s="1"/>
  <c r="D12" i="5"/>
  <c r="C12" i="5"/>
  <c r="D11" i="5"/>
  <c r="C11" i="5"/>
  <c r="H10" i="5"/>
  <c r="G10" i="5"/>
  <c r="F9" i="5"/>
  <c r="E9" i="5"/>
  <c r="E6" i="5" s="1"/>
  <c r="D9" i="5"/>
  <c r="C9" i="5"/>
  <c r="H8" i="5"/>
  <c r="G8" i="5"/>
  <c r="F7" i="5"/>
  <c r="E7" i="5"/>
  <c r="D7" i="5"/>
  <c r="C7" i="5"/>
  <c r="D6" i="5"/>
  <c r="L79" i="3"/>
  <c r="K79" i="3"/>
  <c r="J78" i="3"/>
  <c r="L78" i="3" s="1"/>
  <c r="I78" i="3"/>
  <c r="H78" i="3"/>
  <c r="G78" i="3"/>
  <c r="J77" i="3"/>
  <c r="L77" i="3" s="1"/>
  <c r="I77" i="3"/>
  <c r="H77" i="3"/>
  <c r="G77" i="3"/>
  <c r="L76" i="3"/>
  <c r="K76" i="3"/>
  <c r="J75" i="3"/>
  <c r="L75" i="3" s="1"/>
  <c r="I75" i="3"/>
  <c r="H75" i="3"/>
  <c r="G75" i="3"/>
  <c r="K75" i="3" s="1"/>
  <c r="L74" i="3"/>
  <c r="K74" i="3"/>
  <c r="L73" i="3"/>
  <c r="K73" i="3"/>
  <c r="J72" i="3"/>
  <c r="L72" i="3" s="1"/>
  <c r="I72" i="3"/>
  <c r="H72" i="3"/>
  <c r="G72" i="3"/>
  <c r="J71" i="3"/>
  <c r="K71" i="3" s="1"/>
  <c r="I71" i="3"/>
  <c r="I70" i="3" s="1"/>
  <c r="H71" i="3"/>
  <c r="H70" i="3" s="1"/>
  <c r="G71" i="3"/>
  <c r="G70" i="3" s="1"/>
  <c r="L69" i="3"/>
  <c r="K69" i="3"/>
  <c r="L68" i="3"/>
  <c r="K68" i="3"/>
  <c r="L67" i="3"/>
  <c r="K67" i="3"/>
  <c r="J67" i="3"/>
  <c r="I67" i="3"/>
  <c r="H67" i="3"/>
  <c r="G67" i="3"/>
  <c r="L66" i="3"/>
  <c r="K66" i="3"/>
  <c r="J65" i="3"/>
  <c r="J64" i="3" s="1"/>
  <c r="I65" i="3"/>
  <c r="I64" i="3" s="1"/>
  <c r="H65" i="3"/>
  <c r="H64" i="3" s="1"/>
  <c r="G65" i="3"/>
  <c r="G64" i="3" s="1"/>
  <c r="L63" i="3"/>
  <c r="K63" i="3"/>
  <c r="L62" i="3"/>
  <c r="K62" i="3"/>
  <c r="L61" i="3"/>
  <c r="K61" i="3"/>
  <c r="L60" i="3"/>
  <c r="K60" i="3"/>
  <c r="L59" i="3"/>
  <c r="K59" i="3"/>
  <c r="J58" i="3"/>
  <c r="L58" i="3" s="1"/>
  <c r="I58" i="3"/>
  <c r="H58" i="3"/>
  <c r="G58" i="3"/>
  <c r="L57" i="3"/>
  <c r="K57" i="3"/>
  <c r="J56" i="3"/>
  <c r="L56" i="3" s="1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6" i="3"/>
  <c r="L46" i="3" s="1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0" i="3"/>
  <c r="L40" i="3" s="1"/>
  <c r="I40" i="3"/>
  <c r="H40" i="3"/>
  <c r="G40" i="3"/>
  <c r="L39" i="3"/>
  <c r="K39" i="3"/>
  <c r="L38" i="3"/>
  <c r="K38" i="3"/>
  <c r="L37" i="3"/>
  <c r="K37" i="3"/>
  <c r="L36" i="3"/>
  <c r="K36" i="3"/>
  <c r="J35" i="3"/>
  <c r="J34" i="3" s="1"/>
  <c r="I35" i="3"/>
  <c r="I34" i="3" s="1"/>
  <c r="H35" i="3"/>
  <c r="H34" i="3" s="1"/>
  <c r="G35" i="3"/>
  <c r="G34" i="3" s="1"/>
  <c r="L33" i="3"/>
  <c r="K33" i="3"/>
  <c r="L32" i="3"/>
  <c r="K32" i="3"/>
  <c r="L31" i="3"/>
  <c r="K31" i="3"/>
  <c r="J31" i="3"/>
  <c r="I31" i="3"/>
  <c r="H31" i="3"/>
  <c r="G31" i="3"/>
  <c r="L30" i="3"/>
  <c r="K30" i="3"/>
  <c r="J29" i="3"/>
  <c r="L29" i="3" s="1"/>
  <c r="I29" i="3"/>
  <c r="H29" i="3"/>
  <c r="G29" i="3"/>
  <c r="L28" i="3"/>
  <c r="K28" i="3"/>
  <c r="L27" i="3"/>
  <c r="K27" i="3"/>
  <c r="J26" i="3"/>
  <c r="J25" i="3" s="1"/>
  <c r="I26" i="3"/>
  <c r="I25" i="3" s="1"/>
  <c r="H26" i="3"/>
  <c r="H25" i="3" s="1"/>
  <c r="G26" i="3"/>
  <c r="G25" i="3" s="1"/>
  <c r="L18" i="3"/>
  <c r="K18" i="3"/>
  <c r="L17" i="3"/>
  <c r="K17" i="3"/>
  <c r="J16" i="3"/>
  <c r="J15" i="3" s="1"/>
  <c r="I16" i="3"/>
  <c r="I15" i="3" s="1"/>
  <c r="I11" i="3" s="1"/>
  <c r="I10" i="3" s="1"/>
  <c r="H16" i="3"/>
  <c r="H15" i="3" s="1"/>
  <c r="H11" i="3" s="1"/>
  <c r="H10" i="3" s="1"/>
  <c r="G16" i="3"/>
  <c r="G15" i="3" s="1"/>
  <c r="L14" i="3"/>
  <c r="K14" i="3"/>
  <c r="J13" i="3"/>
  <c r="I13" i="3"/>
  <c r="H13" i="3"/>
  <c r="G13" i="3"/>
  <c r="G12" i="3" s="1"/>
  <c r="I12" i="3"/>
  <c r="H12" i="3"/>
  <c r="L64" i="3" l="1"/>
  <c r="K64" i="3"/>
  <c r="G24" i="3"/>
  <c r="G23" i="3" s="1"/>
  <c r="C11" i="15"/>
  <c r="C7" i="15" s="1"/>
  <c r="D11" i="15"/>
  <c r="D7" i="15" s="1"/>
  <c r="E11" i="15"/>
  <c r="E7" i="15" s="1"/>
  <c r="F7" i="15" s="1"/>
  <c r="D8" i="15"/>
  <c r="C8" i="15"/>
  <c r="L34" i="3"/>
  <c r="K34" i="3"/>
  <c r="E72" i="15"/>
  <c r="E8" i="15" s="1"/>
  <c r="F8" i="15" s="1"/>
  <c r="H24" i="3"/>
  <c r="H23" i="3" s="1"/>
  <c r="I24" i="3"/>
  <c r="I23" i="3" s="1"/>
  <c r="J24" i="3"/>
  <c r="K25" i="3"/>
  <c r="L25" i="3"/>
  <c r="H12" i="5"/>
  <c r="K29" i="3"/>
  <c r="K77" i="3"/>
  <c r="L65" i="3"/>
  <c r="L71" i="3"/>
  <c r="K65" i="3"/>
  <c r="K26" i="3"/>
  <c r="K40" i="3"/>
  <c r="K58" i="3"/>
  <c r="G6" i="8"/>
  <c r="H9" i="5"/>
  <c r="K35" i="3"/>
  <c r="L35" i="3"/>
  <c r="L26" i="3"/>
  <c r="H7" i="5"/>
  <c r="F11" i="5"/>
  <c r="J70" i="3"/>
  <c r="K46" i="3"/>
  <c r="K56" i="3"/>
  <c r="K72" i="3"/>
  <c r="K78" i="3"/>
  <c r="E21" i="15"/>
  <c r="E51" i="15"/>
  <c r="E57" i="15"/>
  <c r="E67" i="15"/>
  <c r="E66" i="15"/>
  <c r="E83" i="15"/>
  <c r="C6" i="5"/>
  <c r="G7" i="5"/>
  <c r="F6" i="5"/>
  <c r="G9" i="5"/>
  <c r="K27" i="1"/>
  <c r="G11" i="3"/>
  <c r="G10" i="3" s="1"/>
  <c r="K13" i="3"/>
  <c r="L15" i="3"/>
  <c r="K15" i="3"/>
  <c r="K16" i="3"/>
  <c r="L16" i="3"/>
  <c r="L13" i="3"/>
  <c r="J12" i="3"/>
  <c r="J23" i="3" l="1"/>
  <c r="L24" i="3"/>
  <c r="K24" i="3"/>
  <c r="L70" i="3"/>
  <c r="K70" i="3"/>
  <c r="H11" i="5"/>
  <c r="G11" i="5"/>
  <c r="E82" i="15"/>
  <c r="H6" i="5"/>
  <c r="G6" i="5"/>
  <c r="K12" i="3"/>
  <c r="L12" i="3"/>
  <c r="J11" i="3"/>
  <c r="L23" i="3" l="1"/>
  <c r="K23" i="3"/>
  <c r="K11" i="3"/>
  <c r="J10" i="3"/>
  <c r="L11" i="3"/>
  <c r="L10" i="3" l="1"/>
  <c r="K10" i="3"/>
</calcChain>
</file>

<file path=xl/sharedStrings.xml><?xml version="1.0" encoding="utf-8"?>
<sst xmlns="http://schemas.openxmlformats.org/spreadsheetml/2006/main" count="414" uniqueCount="193">
  <si>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</si>
  <si>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</si>
  <si>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</si>
  <si>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</si>
  <si>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</si>
  <si>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</si>
  <si>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</si>
  <si>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</si>
  <si>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</si>
  <si>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</si>
  <si>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</si>
  <si>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</si>
  <si>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</si>
  <si>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</si>
  <si>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</si>
  <si>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</si>
  <si>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</si>
  <si>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</si>
  <si>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</si>
  <si>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</si>
  <si>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</si>
  <si>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</si>
  <si>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</si>
  <si>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</si>
  <si>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</si>
  <si>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</si>
  <si>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</si>
  <si>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</si>
  <si>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</si>
  <si>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</si>
  <si>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</si>
  <si>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</si>
  <si>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</si>
  <si>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</si>
  <si>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</si>
  <si>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</si>
  <si>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</si>
  <si>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</si>
  <si>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</si>
  <si>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</si>
  <si>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</si>
  <si>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</si>
  <si>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</si>
  <si>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</si>
  <si>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</si>
  <si>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</si>
  <si>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</si>
  <si>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</si>
  <si>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</si>
  <si>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</si>
  <si>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</si>
  <si>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</si>
  <si>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</si>
  <si>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</si>
  <si>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</si>
  <si>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</si>
  <si>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</si>
  <si>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</si>
  <si>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</si>
  <si>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</si>
  <si>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</si>
  <si>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</si>
  <si>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</si>
  <si>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</si>
  <si>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</si>
  <si>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</si>
  <si>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</si>
  <si>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</si>
  <si>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</si>
  <si>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</si>
  <si>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</si>
  <si>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</si>
  <si>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</si>
  <si>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</si>
  <si>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</si>
  <si>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</si>
  <si>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</si>
  <si>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</si>
  <si>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</si>
  <si>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</si>
  <si>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</si>
  <si>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</si>
  <si>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</si>
  <si>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</si>
  <si>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</si>
  <si>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</si>
  <si>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</si>
  <si>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</si>
  <si>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</si>
  <si>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</si>
  <si>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</si>
  <si>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</si>
  <si>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</si>
  <si>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</si>
  <si>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</si>
  <si>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</si>
  <si>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</si>
  <si>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</si>
  <si>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</si>
  <si>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</si>
  <si>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</si>
  <si>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</si>
  <si>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</si>
  <si>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</si>
  <si>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</si>
  <si>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</si>
  <si>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</si>
  <si>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</si>
  <si>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</si>
  <si>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</si>
  <si>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</si>
  <si>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</si>
  <si>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</si>
  <si>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</si>
  <si>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</si>
  <si>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</si>
  <si>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</si>
  <si>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</si>
  <si>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</si>
  <si>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</si>
  <si>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</si>
  <si>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</si>
  <si>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</si>
  <si>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</si>
  <si>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</si>
  <si>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</si>
  <si>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</si>
  <si>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</si>
  <si>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</si>
  <si>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</si>
  <si>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</si>
  <si>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</si>
  <si>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</si>
  <si>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</si>
  <si>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</si>
  <si>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</si>
  <si>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</si>
  <si>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</si>
  <si>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</si>
  <si>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</si>
  <si>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</si>
  <si>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</si>
  <si>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</si>
  <si>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</si>
  <si>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</si>
  <si>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</si>
  <si>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</si>
  <si>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</si>
  <si>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</si>
  <si>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</si>
  <si>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</si>
  <si>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</si>
  <si>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</si>
  <si>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</si>
  <si>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</si>
  <si>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</si>
  <si>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</si>
  <si>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</si>
  <si>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</si>
  <si>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</si>
  <si>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</si>
  <si>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</si>
  <si>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</si>
  <si>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</si>
  <si>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</si>
  <si>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</si>
  <si>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</si>
  <si>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</si>
  <si>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</si>
  <si>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</si>
  <si>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</si>
  <si>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</si>
  <si>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</si>
  <si>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</si>
  <si>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</si>
  <si>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</si>
  <si>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</si>
  <si>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</si>
  <si>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</si>
  <si>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</si>
  <si>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</si>
  <si>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</si>
  <si>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</si>
  <si>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4825 RIJEKA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</si>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</sst>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D31" sqref="D3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1582927.36</v>
      </c>
      <c r="H10" s="86">
        <v>3522400</v>
      </c>
      <c r="I10" s="86">
        <v>3522400</v>
      </c>
      <c r="J10" s="86">
        <v>2048824.85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1582927.36</v>
      </c>
      <c r="H12" s="87">
        <f t="shared" ref="H12:J12" si="0">H10+H11</f>
        <v>3522400</v>
      </c>
      <c r="I12" s="87">
        <f t="shared" si="0"/>
        <v>3522400</v>
      </c>
      <c r="J12" s="87">
        <f t="shared" si="0"/>
        <v>2048824.85</v>
      </c>
      <c r="K12" s="88">
        <f>J12/G12*100</f>
        <v>129.43265128729595</v>
      </c>
      <c r="L12" s="88">
        <f>J12/I12*100</f>
        <v>58.165593061548947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1581267.94</v>
      </c>
      <c r="H13" s="86">
        <v>3423900</v>
      </c>
      <c r="I13" s="86">
        <v>3423900</v>
      </c>
      <c r="J13" s="86">
        <v>2030048.13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1683.57</v>
      </c>
      <c r="H14" s="86">
        <v>98500</v>
      </c>
      <c r="I14" s="86">
        <v>98500</v>
      </c>
      <c r="J14" s="86">
        <v>18792.580000000002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1582951.51</v>
      </c>
      <c r="H15" s="87">
        <f t="shared" ref="H15:J15" si="1">H13+H14</f>
        <v>3522400</v>
      </c>
      <c r="I15" s="87">
        <f t="shared" si="1"/>
        <v>3522400</v>
      </c>
      <c r="J15" s="87">
        <f t="shared" si="1"/>
        <v>2048840.71</v>
      </c>
      <c r="K15" s="88">
        <f>J15/G15*100</f>
        <v>129.43167854838461</v>
      </c>
      <c r="L15" s="88">
        <f>J15/I15*100</f>
        <v>58.166043322734495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-24.149999999906868</v>
      </c>
      <c r="H16" s="90">
        <f t="shared" ref="H16:J16" si="2">H12-H15</f>
        <v>0</v>
      </c>
      <c r="I16" s="90">
        <f t="shared" si="2"/>
        <v>0</v>
      </c>
      <c r="J16" s="90">
        <f t="shared" si="2"/>
        <v>-15.859999999869615</v>
      </c>
      <c r="K16" s="88">
        <f>J16/G16*100</f>
        <v>65.67287784650425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-24.149999999906868</v>
      </c>
      <c r="H27" s="94">
        <f t="shared" ref="H27:J27" si="5">H16+H26</f>
        <v>0</v>
      </c>
      <c r="I27" s="94">
        <f t="shared" si="5"/>
        <v>0</v>
      </c>
      <c r="J27" s="94">
        <f t="shared" si="5"/>
        <v>-15.859999999869615</v>
      </c>
      <c r="K27" s="93">
        <f>J27/G27*100</f>
        <v>65.67287784650425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0"/>
  <sheetViews>
    <sheetView zoomScale="90" zoomScaleNormal="90" workbookViewId="0">
      <selection activeCell="D83" sqref="D8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1582927.36</v>
      </c>
      <c r="H10" s="65">
        <f>H11</f>
        <v>3522400</v>
      </c>
      <c r="I10" s="65">
        <f>I11</f>
        <v>3522400</v>
      </c>
      <c r="J10" s="65">
        <f>J11</f>
        <v>2048824.85</v>
      </c>
      <c r="K10" s="69">
        <f t="shared" ref="K10:K18" si="0">(J10*100)/G10</f>
        <v>129.43265128729595</v>
      </c>
      <c r="L10" s="69">
        <f t="shared" ref="L10:L18" si="1">(J10*100)/I10</f>
        <v>58.165593061548947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1582927.36</v>
      </c>
      <c r="H11" s="65">
        <f>H12+H15</f>
        <v>3522400</v>
      </c>
      <c r="I11" s="65">
        <f>I12+I15</f>
        <v>3522400</v>
      </c>
      <c r="J11" s="65">
        <f>J12+J15</f>
        <v>2048824.85</v>
      </c>
      <c r="K11" s="65">
        <f t="shared" si="0"/>
        <v>129.43265128729595</v>
      </c>
      <c r="L11" s="65">
        <f t="shared" si="1"/>
        <v>58.165593061548947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272.05</v>
      </c>
      <c r="H12" s="65">
        <f t="shared" si="2"/>
        <v>1700</v>
      </c>
      <c r="I12" s="65">
        <f t="shared" si="2"/>
        <v>1700</v>
      </c>
      <c r="J12" s="65">
        <f t="shared" si="2"/>
        <v>631.12</v>
      </c>
      <c r="K12" s="65">
        <f t="shared" si="0"/>
        <v>231.98676713839367</v>
      </c>
      <c r="L12" s="65">
        <f t="shared" si="1"/>
        <v>37.124705882352941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272.05</v>
      </c>
      <c r="H13" s="65">
        <f t="shared" si="2"/>
        <v>1700</v>
      </c>
      <c r="I13" s="65">
        <f t="shared" si="2"/>
        <v>1700</v>
      </c>
      <c r="J13" s="65">
        <f t="shared" si="2"/>
        <v>631.12</v>
      </c>
      <c r="K13" s="65">
        <f t="shared" si="0"/>
        <v>231.98676713839367</v>
      </c>
      <c r="L13" s="65">
        <f t="shared" si="1"/>
        <v>37.124705882352941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272.05</v>
      </c>
      <c r="H14" s="66">
        <v>1700</v>
      </c>
      <c r="I14" s="66">
        <v>1700</v>
      </c>
      <c r="J14" s="66">
        <v>631.12</v>
      </c>
      <c r="K14" s="66">
        <f t="shared" si="0"/>
        <v>231.98676713839367</v>
      </c>
      <c r="L14" s="66">
        <f t="shared" si="1"/>
        <v>37.124705882352941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1582655.31</v>
      </c>
      <c r="H15" s="65">
        <f>H16</f>
        <v>3520700</v>
      </c>
      <c r="I15" s="65">
        <f>I16</f>
        <v>3520700</v>
      </c>
      <c r="J15" s="65">
        <f>J16</f>
        <v>2048193.73</v>
      </c>
      <c r="K15" s="65">
        <f t="shared" si="0"/>
        <v>129.41502278218749</v>
      </c>
      <c r="L15" s="65">
        <f t="shared" si="1"/>
        <v>58.175752833243386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1582655.31</v>
      </c>
      <c r="H16" s="65">
        <f>H17+H18</f>
        <v>3520700</v>
      </c>
      <c r="I16" s="65">
        <f>I17+I18</f>
        <v>3520700</v>
      </c>
      <c r="J16" s="65">
        <f>J17+J18</f>
        <v>2048193.73</v>
      </c>
      <c r="K16" s="65">
        <f t="shared" si="0"/>
        <v>129.41502278218749</v>
      </c>
      <c r="L16" s="65">
        <f t="shared" si="1"/>
        <v>58.175752833243386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1580971.74</v>
      </c>
      <c r="H17" s="66">
        <v>3422200</v>
      </c>
      <c r="I17" s="66">
        <v>3422200</v>
      </c>
      <c r="J17" s="66">
        <v>2029401.15</v>
      </c>
      <c r="K17" s="66">
        <f t="shared" si="0"/>
        <v>128.36416354918526</v>
      </c>
      <c r="L17" s="66">
        <f t="shared" si="1"/>
        <v>59.301068026415756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1683.57</v>
      </c>
      <c r="H18" s="66">
        <v>98500</v>
      </c>
      <c r="I18" s="66">
        <v>98500</v>
      </c>
      <c r="J18" s="66">
        <v>18792.580000000002</v>
      </c>
      <c r="K18" s="66">
        <f t="shared" si="0"/>
        <v>1116.2339552260971</v>
      </c>
      <c r="L18" s="66">
        <f t="shared" si="1"/>
        <v>19.0787614213198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G24+G70</f>
        <v>1582951.51</v>
      </c>
      <c r="H23" s="65">
        <f>H24+H70</f>
        <v>3522400</v>
      </c>
      <c r="I23" s="65">
        <f>I24+I70</f>
        <v>3522400</v>
      </c>
      <c r="J23" s="65">
        <f>J24+J70</f>
        <v>2048840.71</v>
      </c>
      <c r="K23" s="70">
        <f t="shared" ref="K23:K54" si="3">(J23*100)/G23</f>
        <v>129.43167854838458</v>
      </c>
      <c r="L23" s="70">
        <f t="shared" ref="L23:L54" si="4">(J23*100)/I23</f>
        <v>58.166043322734502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G25+G34+G64</f>
        <v>1581267.94</v>
      </c>
      <c r="H24" s="65">
        <f>H25+H34+H64</f>
        <v>3423900</v>
      </c>
      <c r="I24" s="65">
        <f>I25+I34+I64</f>
        <v>3423900</v>
      </c>
      <c r="J24" s="65">
        <f>J25+J34+J64</f>
        <v>2030048.13</v>
      </c>
      <c r="K24" s="65">
        <f t="shared" si="3"/>
        <v>128.38103389359807</v>
      </c>
      <c r="L24" s="65">
        <f t="shared" si="4"/>
        <v>59.29052045912556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1361915.44</v>
      </c>
      <c r="H25" s="65">
        <f>H26+H29+H31</f>
        <v>2836785</v>
      </c>
      <c r="I25" s="65">
        <f>I26+I29+I31</f>
        <v>2836785</v>
      </c>
      <c r="J25" s="65">
        <f>J26+J29+J31</f>
        <v>1690547.9</v>
      </c>
      <c r="K25" s="65">
        <f t="shared" si="3"/>
        <v>124.13016626054258</v>
      </c>
      <c r="L25" s="65">
        <f t="shared" si="4"/>
        <v>59.59379720352441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1130008</v>
      </c>
      <c r="H26" s="65">
        <f>H27+H28</f>
        <v>2325824</v>
      </c>
      <c r="I26" s="65">
        <f>I27+I28</f>
        <v>2325824</v>
      </c>
      <c r="J26" s="65">
        <f>J27+J28</f>
        <v>1376603.17</v>
      </c>
      <c r="K26" s="65">
        <f t="shared" si="3"/>
        <v>121.82242692087135</v>
      </c>
      <c r="L26" s="65">
        <f t="shared" si="4"/>
        <v>59.187761842684573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1121518.8799999999</v>
      </c>
      <c r="H27" s="66">
        <v>2308824</v>
      </c>
      <c r="I27" s="66">
        <v>2308824</v>
      </c>
      <c r="J27" s="66">
        <v>1364476.28</v>
      </c>
      <c r="K27" s="66">
        <f t="shared" si="3"/>
        <v>121.66324654293828</v>
      </c>
      <c r="L27" s="66">
        <f t="shared" si="4"/>
        <v>59.098323648749322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8489.1200000000008</v>
      </c>
      <c r="H28" s="66">
        <v>17000</v>
      </c>
      <c r="I28" s="66">
        <v>17000</v>
      </c>
      <c r="J28" s="66">
        <v>12126.89</v>
      </c>
      <c r="K28" s="66">
        <f t="shared" si="3"/>
        <v>142.85214486307177</v>
      </c>
      <c r="L28" s="66">
        <f t="shared" si="4"/>
        <v>71.334647058823535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31548.83</v>
      </c>
      <c r="H29" s="65">
        <f>H30</f>
        <v>81700</v>
      </c>
      <c r="I29" s="65">
        <f>I30</f>
        <v>81700</v>
      </c>
      <c r="J29" s="65">
        <f>J30</f>
        <v>42412.3</v>
      </c>
      <c r="K29" s="65">
        <f t="shared" si="3"/>
        <v>134.43382844942269</v>
      </c>
      <c r="L29" s="65">
        <f t="shared" si="4"/>
        <v>51.912239902080785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31548.83</v>
      </c>
      <c r="H30" s="66">
        <v>81700</v>
      </c>
      <c r="I30" s="66">
        <v>81700</v>
      </c>
      <c r="J30" s="66">
        <v>42412.3</v>
      </c>
      <c r="K30" s="66">
        <f t="shared" si="3"/>
        <v>134.43382844942269</v>
      </c>
      <c r="L30" s="66">
        <f t="shared" si="4"/>
        <v>51.912239902080785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200358.61</v>
      </c>
      <c r="H31" s="65">
        <f>H32+H33</f>
        <v>429261</v>
      </c>
      <c r="I31" s="65">
        <f>I32+I33</f>
        <v>429261</v>
      </c>
      <c r="J31" s="65">
        <f>J32+J33</f>
        <v>271532.43</v>
      </c>
      <c r="K31" s="65">
        <f t="shared" si="3"/>
        <v>135.52321509916644</v>
      </c>
      <c r="L31" s="65">
        <f t="shared" si="4"/>
        <v>63.255788436405822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13907.25</v>
      </c>
      <c r="H32" s="66">
        <v>45500</v>
      </c>
      <c r="I32" s="66">
        <v>45500</v>
      </c>
      <c r="J32" s="66">
        <v>45432.33</v>
      </c>
      <c r="K32" s="66">
        <f t="shared" si="3"/>
        <v>326.68090384511675</v>
      </c>
      <c r="L32" s="66">
        <f t="shared" si="4"/>
        <v>99.85127472527472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186451.36</v>
      </c>
      <c r="H33" s="66">
        <v>383761</v>
      </c>
      <c r="I33" s="66">
        <v>383761</v>
      </c>
      <c r="J33" s="66">
        <v>226100.1</v>
      </c>
      <c r="K33" s="66">
        <f t="shared" si="3"/>
        <v>121.2649239994817</v>
      </c>
      <c r="L33" s="66">
        <f t="shared" si="4"/>
        <v>58.916904010569077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G35+G40+G46+G56+G58</f>
        <v>210226.09</v>
      </c>
      <c r="H34" s="65">
        <f>H35+H40+H46+H56+H58</f>
        <v>560650</v>
      </c>
      <c r="I34" s="65">
        <f>I35+I40+I46+I56+I58</f>
        <v>560650</v>
      </c>
      <c r="J34" s="65">
        <f>J35+J40+J46+J56+J58</f>
        <v>307967.94999999995</v>
      </c>
      <c r="K34" s="65">
        <f t="shared" si="3"/>
        <v>146.49368686826642</v>
      </c>
      <c r="L34" s="65">
        <f t="shared" si="4"/>
        <v>54.930518148577541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35034.35</v>
      </c>
      <c r="H35" s="65">
        <f>H36+H37+H38+H39</f>
        <v>89400</v>
      </c>
      <c r="I35" s="65">
        <f>I36+I37+I38+I39</f>
        <v>89400</v>
      </c>
      <c r="J35" s="65">
        <f>J36+J37+J38+J39</f>
        <v>44867.95</v>
      </c>
      <c r="K35" s="65">
        <f t="shared" si="3"/>
        <v>128.06845281844818</v>
      </c>
      <c r="L35" s="65">
        <f t="shared" si="4"/>
        <v>50.187863534675614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2687.74</v>
      </c>
      <c r="H36" s="66">
        <v>14000</v>
      </c>
      <c r="I36" s="66">
        <v>14000</v>
      </c>
      <c r="J36" s="66">
        <v>3543.7</v>
      </c>
      <c r="K36" s="66">
        <f t="shared" si="3"/>
        <v>131.84683042258553</v>
      </c>
      <c r="L36" s="66">
        <f t="shared" si="4"/>
        <v>25.312142857142856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32094.16</v>
      </c>
      <c r="H37" s="66">
        <v>73000</v>
      </c>
      <c r="I37" s="66">
        <v>73000</v>
      </c>
      <c r="J37" s="66">
        <v>41252.449999999997</v>
      </c>
      <c r="K37" s="66">
        <f t="shared" si="3"/>
        <v>128.53568998222727</v>
      </c>
      <c r="L37" s="66">
        <f t="shared" si="4"/>
        <v>56.510205479452047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148.75</v>
      </c>
      <c r="H38" s="66">
        <v>2000</v>
      </c>
      <c r="I38" s="66">
        <v>2000</v>
      </c>
      <c r="J38" s="66">
        <v>0</v>
      </c>
      <c r="K38" s="66">
        <f t="shared" si="3"/>
        <v>0</v>
      </c>
      <c r="L38" s="66">
        <f t="shared" si="4"/>
        <v>0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103.7</v>
      </c>
      <c r="H39" s="66">
        <v>400</v>
      </c>
      <c r="I39" s="66">
        <v>400</v>
      </c>
      <c r="J39" s="66">
        <v>71.8</v>
      </c>
      <c r="K39" s="66">
        <f t="shared" si="3"/>
        <v>69.238187078109931</v>
      </c>
      <c r="L39" s="66">
        <f t="shared" si="4"/>
        <v>17.95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G41+G42+G43+G44+G45</f>
        <v>11580.78</v>
      </c>
      <c r="H40" s="65">
        <f>H41+H42+H43+H44+H45</f>
        <v>43600</v>
      </c>
      <c r="I40" s="65">
        <f>I41+I42+I43+I44+I45</f>
        <v>43600</v>
      </c>
      <c r="J40" s="65">
        <f>J41+J42+J43+J44+J45</f>
        <v>19526.66</v>
      </c>
      <c r="K40" s="65">
        <f t="shared" si="3"/>
        <v>168.61264957973469</v>
      </c>
      <c r="L40" s="65">
        <f t="shared" si="4"/>
        <v>44.785917431192658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9076.7800000000007</v>
      </c>
      <c r="H41" s="66">
        <v>34700</v>
      </c>
      <c r="I41" s="66">
        <v>34700</v>
      </c>
      <c r="J41" s="66">
        <v>16413.439999999999</v>
      </c>
      <c r="K41" s="66">
        <f t="shared" si="3"/>
        <v>180.82888425190427</v>
      </c>
      <c r="L41" s="66">
        <f t="shared" si="4"/>
        <v>47.300979827089328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1610.84</v>
      </c>
      <c r="H42" s="66">
        <v>5000</v>
      </c>
      <c r="I42" s="66">
        <v>5000</v>
      </c>
      <c r="J42" s="66">
        <v>1418.2</v>
      </c>
      <c r="K42" s="66">
        <f t="shared" si="3"/>
        <v>88.041022075438903</v>
      </c>
      <c r="L42" s="66">
        <f t="shared" si="4"/>
        <v>28.364000000000001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163.63</v>
      </c>
      <c r="H43" s="66">
        <v>1000</v>
      </c>
      <c r="I43" s="66">
        <v>1000</v>
      </c>
      <c r="J43" s="66">
        <v>188.55</v>
      </c>
      <c r="K43" s="66">
        <f t="shared" si="3"/>
        <v>115.22948114648904</v>
      </c>
      <c r="L43" s="66">
        <f t="shared" si="4"/>
        <v>18.855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729.53</v>
      </c>
      <c r="H44" s="66">
        <v>2500</v>
      </c>
      <c r="I44" s="66">
        <v>2500</v>
      </c>
      <c r="J44" s="66">
        <v>1506.47</v>
      </c>
      <c r="K44" s="66">
        <f t="shared" si="3"/>
        <v>206.49870464545668</v>
      </c>
      <c r="L44" s="66">
        <f t="shared" si="4"/>
        <v>60.258800000000001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400</v>
      </c>
      <c r="I45" s="66">
        <v>400</v>
      </c>
      <c r="J45" s="66">
        <v>0</v>
      </c>
      <c r="K45" s="66" t="e">
        <f t="shared" si="3"/>
        <v>#DIV/0!</v>
      </c>
      <c r="L45" s="66">
        <f t="shared" si="4"/>
        <v>0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159085.46</v>
      </c>
      <c r="H46" s="65">
        <f>H47+H48+H49+H50+H51+H52+H53+H54+H55</f>
        <v>412650</v>
      </c>
      <c r="I46" s="65">
        <f>I47+I48+I49+I50+I51+I52+I53+I54+I55</f>
        <v>412650</v>
      </c>
      <c r="J46" s="65">
        <f>J47+J48+J49+J50+J51+J52+J53+J54+J55</f>
        <v>239012.66999999998</v>
      </c>
      <c r="K46" s="65">
        <f t="shared" si="3"/>
        <v>150.24168142079108</v>
      </c>
      <c r="L46" s="65">
        <f t="shared" si="4"/>
        <v>57.921403126135949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23632.51</v>
      </c>
      <c r="H47" s="66">
        <v>58000</v>
      </c>
      <c r="I47" s="66">
        <v>58000</v>
      </c>
      <c r="J47" s="66">
        <v>26039.759999999998</v>
      </c>
      <c r="K47" s="66">
        <f t="shared" si="3"/>
        <v>110.18617996988048</v>
      </c>
      <c r="L47" s="66">
        <f t="shared" si="4"/>
        <v>44.896137931034481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2778.2</v>
      </c>
      <c r="H48" s="66">
        <v>52000</v>
      </c>
      <c r="I48" s="66">
        <v>52000</v>
      </c>
      <c r="J48" s="66">
        <v>1608.15</v>
      </c>
      <c r="K48" s="66">
        <f t="shared" si="3"/>
        <v>57.884601540565839</v>
      </c>
      <c r="L48" s="66">
        <f t="shared" si="4"/>
        <v>3.0925961538461539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1949.72</v>
      </c>
      <c r="H49" s="66">
        <v>8000</v>
      </c>
      <c r="I49" s="66">
        <v>8000</v>
      </c>
      <c r="J49" s="66">
        <v>993.08</v>
      </c>
      <c r="K49" s="66">
        <f t="shared" si="3"/>
        <v>50.934493157991916</v>
      </c>
      <c r="L49" s="66">
        <f t="shared" si="4"/>
        <v>12.413500000000001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7558.36</v>
      </c>
      <c r="H50" s="66">
        <v>19000</v>
      </c>
      <c r="I50" s="66">
        <v>19000</v>
      </c>
      <c r="J50" s="66">
        <v>7434.36</v>
      </c>
      <c r="K50" s="66">
        <f t="shared" si="3"/>
        <v>98.359432469477511</v>
      </c>
      <c r="L50" s="66">
        <f t="shared" si="4"/>
        <v>39.12821052631579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5216.67</v>
      </c>
      <c r="H51" s="66">
        <v>13000</v>
      </c>
      <c r="I51" s="66">
        <v>13000</v>
      </c>
      <c r="J51" s="66">
        <v>5297.41</v>
      </c>
      <c r="K51" s="66">
        <f t="shared" si="3"/>
        <v>101.5477306404277</v>
      </c>
      <c r="L51" s="66">
        <f t="shared" si="4"/>
        <v>40.749307692307696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305.74</v>
      </c>
      <c r="H52" s="66">
        <v>11000</v>
      </c>
      <c r="I52" s="66">
        <v>11000</v>
      </c>
      <c r="J52" s="66">
        <v>4364.7</v>
      </c>
      <c r="K52" s="66">
        <f t="shared" si="3"/>
        <v>1427.5855301890495</v>
      </c>
      <c r="L52" s="66">
        <f t="shared" si="4"/>
        <v>39.67909090909091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117222.51</v>
      </c>
      <c r="H53" s="66">
        <v>248900</v>
      </c>
      <c r="I53" s="66">
        <v>248900</v>
      </c>
      <c r="J53" s="66">
        <v>192188.81</v>
      </c>
      <c r="K53" s="66">
        <f t="shared" si="3"/>
        <v>163.95213683788208</v>
      </c>
      <c r="L53" s="66">
        <f t="shared" si="4"/>
        <v>77.215271193250302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19.91</v>
      </c>
      <c r="H54" s="66">
        <v>1250</v>
      </c>
      <c r="I54" s="66">
        <v>1250</v>
      </c>
      <c r="J54" s="66">
        <v>643.59</v>
      </c>
      <c r="K54" s="66">
        <f t="shared" si="3"/>
        <v>3232.4962330487192</v>
      </c>
      <c r="L54" s="66">
        <f t="shared" si="4"/>
        <v>51.487200000000001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401.84</v>
      </c>
      <c r="H55" s="66">
        <v>1500</v>
      </c>
      <c r="I55" s="66">
        <v>1500</v>
      </c>
      <c r="J55" s="66">
        <v>442.81</v>
      </c>
      <c r="K55" s="66">
        <f t="shared" ref="K55:K79" si="5">(J55*100)/G55</f>
        <v>110.19560023890106</v>
      </c>
      <c r="L55" s="66">
        <f t="shared" ref="L55:L79" si="6">(J55*100)/I55</f>
        <v>29.520666666666667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1348.16</v>
      </c>
      <c r="H56" s="65">
        <f>H57</f>
        <v>2000</v>
      </c>
      <c r="I56" s="65">
        <f>I57</f>
        <v>2000</v>
      </c>
      <c r="J56" s="65">
        <f>J57</f>
        <v>713.87</v>
      </c>
      <c r="K56" s="65">
        <f t="shared" si="5"/>
        <v>52.951430097317825</v>
      </c>
      <c r="L56" s="65">
        <f t="shared" si="6"/>
        <v>35.6935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1348.16</v>
      </c>
      <c r="H57" s="66">
        <v>2000</v>
      </c>
      <c r="I57" s="66">
        <v>2000</v>
      </c>
      <c r="J57" s="66">
        <v>713.87</v>
      </c>
      <c r="K57" s="66">
        <f t="shared" si="5"/>
        <v>52.951430097317825</v>
      </c>
      <c r="L57" s="66">
        <f t="shared" si="6"/>
        <v>35.6935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G59+G60+G61+G62+G63</f>
        <v>3177.3399999999997</v>
      </c>
      <c r="H58" s="65">
        <f>H59+H60+H61+H62+H63</f>
        <v>13000</v>
      </c>
      <c r="I58" s="65">
        <f>I59+I60+I61+I62+I63</f>
        <v>13000</v>
      </c>
      <c r="J58" s="65">
        <f>J59+J60+J61+J62+J63</f>
        <v>3846.8</v>
      </c>
      <c r="K58" s="65">
        <f t="shared" si="5"/>
        <v>121.06982570326123</v>
      </c>
      <c r="L58" s="65">
        <f t="shared" si="6"/>
        <v>29.590769230769229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531.21</v>
      </c>
      <c r="H59" s="66">
        <v>1200</v>
      </c>
      <c r="I59" s="66">
        <v>1200</v>
      </c>
      <c r="J59" s="66">
        <v>522.23</v>
      </c>
      <c r="K59" s="66">
        <f t="shared" si="5"/>
        <v>98.309519775606631</v>
      </c>
      <c r="L59" s="66">
        <f t="shared" si="6"/>
        <v>43.519166666666663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500</v>
      </c>
      <c r="I60" s="66">
        <v>500</v>
      </c>
      <c r="J60" s="66">
        <v>8.59</v>
      </c>
      <c r="K60" s="66" t="e">
        <f t="shared" si="5"/>
        <v>#DIV/0!</v>
      </c>
      <c r="L60" s="66">
        <f t="shared" si="6"/>
        <v>1.718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1982.61</v>
      </c>
      <c r="H61" s="66">
        <v>4800</v>
      </c>
      <c r="I61" s="66">
        <v>4800</v>
      </c>
      <c r="J61" s="66">
        <v>2276</v>
      </c>
      <c r="K61" s="66">
        <f t="shared" si="5"/>
        <v>114.79817008892319</v>
      </c>
      <c r="L61" s="66">
        <f t="shared" si="6"/>
        <v>47.416666666666664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200</v>
      </c>
      <c r="H62" s="66">
        <v>2500</v>
      </c>
      <c r="I62" s="66">
        <v>2500</v>
      </c>
      <c r="J62" s="66">
        <v>203.2</v>
      </c>
      <c r="K62" s="66">
        <f t="shared" si="5"/>
        <v>101.6</v>
      </c>
      <c r="L62" s="66">
        <f t="shared" si="6"/>
        <v>8.1280000000000001</v>
      </c>
    </row>
    <row r="63" spans="2:12" x14ac:dyDescent="0.25">
      <c r="B63" s="66"/>
      <c r="C63" s="66"/>
      <c r="D63" s="66"/>
      <c r="E63" s="66" t="s">
        <v>143</v>
      </c>
      <c r="F63" s="66" t="s">
        <v>134</v>
      </c>
      <c r="G63" s="66">
        <v>463.52</v>
      </c>
      <c r="H63" s="66">
        <v>4000</v>
      </c>
      <c r="I63" s="66">
        <v>4000</v>
      </c>
      <c r="J63" s="66">
        <v>836.78</v>
      </c>
      <c r="K63" s="66">
        <f t="shared" si="5"/>
        <v>180.52726958923026</v>
      </c>
      <c r="L63" s="66">
        <f t="shared" si="6"/>
        <v>20.919499999999999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>G65+G67</f>
        <v>9126.41</v>
      </c>
      <c r="H64" s="65">
        <f>H65+H67</f>
        <v>26465</v>
      </c>
      <c r="I64" s="65">
        <f>I65+I67</f>
        <v>26465</v>
      </c>
      <c r="J64" s="65">
        <f>J65+J67</f>
        <v>31532.28</v>
      </c>
      <c r="K64" s="65">
        <f t="shared" si="5"/>
        <v>345.50584512420545</v>
      </c>
      <c r="L64" s="65">
        <f t="shared" si="6"/>
        <v>119.14709994332136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144.33000000000001</v>
      </c>
      <c r="H65" s="65">
        <f>H66</f>
        <v>165</v>
      </c>
      <c r="I65" s="65">
        <f>I66</f>
        <v>165</v>
      </c>
      <c r="J65" s="65">
        <f>J66</f>
        <v>98.26</v>
      </c>
      <c r="K65" s="65">
        <f t="shared" si="5"/>
        <v>68.080094228504123</v>
      </c>
      <c r="L65" s="65">
        <f t="shared" si="6"/>
        <v>59.551515151515154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144.33000000000001</v>
      </c>
      <c r="H66" s="66">
        <v>165</v>
      </c>
      <c r="I66" s="66">
        <v>165</v>
      </c>
      <c r="J66" s="66">
        <v>98.26</v>
      </c>
      <c r="K66" s="66">
        <f t="shared" si="5"/>
        <v>68.080094228504123</v>
      </c>
      <c r="L66" s="66">
        <f t="shared" si="6"/>
        <v>59.551515151515154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G68+G69</f>
        <v>8982.08</v>
      </c>
      <c r="H67" s="65">
        <f>H68+H69</f>
        <v>26300</v>
      </c>
      <c r="I67" s="65">
        <f>I68+I69</f>
        <v>26300</v>
      </c>
      <c r="J67" s="65">
        <f>J68+J69</f>
        <v>31434.02</v>
      </c>
      <c r="K67" s="65">
        <f t="shared" si="5"/>
        <v>349.96370551141831</v>
      </c>
      <c r="L67" s="65">
        <f t="shared" si="6"/>
        <v>119.52098859315589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490</v>
      </c>
      <c r="H68" s="66">
        <v>1300</v>
      </c>
      <c r="I68" s="66">
        <v>1300</v>
      </c>
      <c r="J68" s="66">
        <v>834.88</v>
      </c>
      <c r="K68" s="66">
        <f t="shared" si="5"/>
        <v>170.38367346938776</v>
      </c>
      <c r="L68" s="66">
        <f t="shared" si="6"/>
        <v>64.221538461538458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8492.08</v>
      </c>
      <c r="H69" s="66">
        <v>25000</v>
      </c>
      <c r="I69" s="66">
        <v>25000</v>
      </c>
      <c r="J69" s="66">
        <v>30599.14</v>
      </c>
      <c r="K69" s="66">
        <f t="shared" si="5"/>
        <v>360.32562104926001</v>
      </c>
      <c r="L69" s="66">
        <f t="shared" si="6"/>
        <v>122.39655999999999</v>
      </c>
    </row>
    <row r="70" spans="2:12" x14ac:dyDescent="0.25">
      <c r="B70" s="65" t="s">
        <v>156</v>
      </c>
      <c r="C70" s="65"/>
      <c r="D70" s="65"/>
      <c r="E70" s="65"/>
      <c r="F70" s="65" t="s">
        <v>157</v>
      </c>
      <c r="G70" s="65">
        <f>G71+G77</f>
        <v>1683.57</v>
      </c>
      <c r="H70" s="65">
        <f>H71+H77</f>
        <v>98500</v>
      </c>
      <c r="I70" s="65">
        <f>I71+I77</f>
        <v>98500</v>
      </c>
      <c r="J70" s="65">
        <f>J71+J77</f>
        <v>18792.579999999998</v>
      </c>
      <c r="K70" s="65">
        <f t="shared" si="5"/>
        <v>1116.2339552260969</v>
      </c>
      <c r="L70" s="65">
        <f t="shared" si="6"/>
        <v>19.078761421319793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G72+G75</f>
        <v>1683.57</v>
      </c>
      <c r="H71" s="65">
        <f>H72+H75</f>
        <v>53500</v>
      </c>
      <c r="I71" s="65">
        <f>I72+I75</f>
        <v>53500</v>
      </c>
      <c r="J71" s="65">
        <f>J72+J75</f>
        <v>17969.14</v>
      </c>
      <c r="K71" s="65">
        <f t="shared" si="5"/>
        <v>1067.3236040081495</v>
      </c>
      <c r="L71" s="65">
        <f t="shared" si="6"/>
        <v>33.587177570093459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G73+G74</f>
        <v>0</v>
      </c>
      <c r="H72" s="65">
        <f>H73+H74</f>
        <v>50000</v>
      </c>
      <c r="I72" s="65">
        <f>I73+I74</f>
        <v>50000</v>
      </c>
      <c r="J72" s="65">
        <f>J73+J74</f>
        <v>16239.5</v>
      </c>
      <c r="K72" s="65" t="e">
        <f t="shared" si="5"/>
        <v>#DIV/0!</v>
      </c>
      <c r="L72" s="65">
        <f t="shared" si="6"/>
        <v>32.478999999999999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0</v>
      </c>
      <c r="I73" s="66">
        <v>0</v>
      </c>
      <c r="J73" s="66">
        <v>0</v>
      </c>
      <c r="K73" s="66" t="e">
        <f t="shared" si="5"/>
        <v>#DIV/0!</v>
      </c>
      <c r="L73" s="66" t="e">
        <f t="shared" si="6"/>
        <v>#DIV/0!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0</v>
      </c>
      <c r="H74" s="66">
        <v>50000</v>
      </c>
      <c r="I74" s="66">
        <v>50000</v>
      </c>
      <c r="J74" s="66">
        <v>16239.5</v>
      </c>
      <c r="K74" s="66" t="e">
        <f t="shared" si="5"/>
        <v>#DIV/0!</v>
      </c>
      <c r="L74" s="66">
        <f t="shared" si="6"/>
        <v>32.478999999999999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</f>
        <v>1683.57</v>
      </c>
      <c r="H75" s="65">
        <f>H76</f>
        <v>3500</v>
      </c>
      <c r="I75" s="65">
        <f>I76</f>
        <v>3500</v>
      </c>
      <c r="J75" s="65">
        <f>J76</f>
        <v>1729.64</v>
      </c>
      <c r="K75" s="65">
        <f t="shared" si="5"/>
        <v>102.73644695498257</v>
      </c>
      <c r="L75" s="65">
        <f t="shared" si="6"/>
        <v>49.418285714285716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1683.57</v>
      </c>
      <c r="H76" s="66">
        <v>3500</v>
      </c>
      <c r="I76" s="66">
        <v>3500</v>
      </c>
      <c r="J76" s="66">
        <v>1729.64</v>
      </c>
      <c r="K76" s="66">
        <f t="shared" si="5"/>
        <v>102.73644695498257</v>
      </c>
      <c r="L76" s="66">
        <f t="shared" si="6"/>
        <v>49.418285714285716</v>
      </c>
    </row>
    <row r="77" spans="2:12" x14ac:dyDescent="0.25">
      <c r="B77" s="65"/>
      <c r="C77" s="65" t="s">
        <v>170</v>
      </c>
      <c r="D77" s="65"/>
      <c r="E77" s="65"/>
      <c r="F77" s="65" t="s">
        <v>171</v>
      </c>
      <c r="G77" s="65">
        <f t="shared" ref="G77:J78" si="7">G78</f>
        <v>0</v>
      </c>
      <c r="H77" s="65">
        <f t="shared" si="7"/>
        <v>45000</v>
      </c>
      <c r="I77" s="65">
        <f t="shared" si="7"/>
        <v>45000</v>
      </c>
      <c r="J77" s="65">
        <f t="shared" si="7"/>
        <v>823.44</v>
      </c>
      <c r="K77" s="65" t="e">
        <f t="shared" si="5"/>
        <v>#DIV/0!</v>
      </c>
      <c r="L77" s="65">
        <f t="shared" si="6"/>
        <v>1.8298666666666668</v>
      </c>
    </row>
    <row r="78" spans="2:12" x14ac:dyDescent="0.25">
      <c r="B78" s="65"/>
      <c r="C78" s="65"/>
      <c r="D78" s="65" t="s">
        <v>172</v>
      </c>
      <c r="E78" s="65"/>
      <c r="F78" s="65" t="s">
        <v>173</v>
      </c>
      <c r="G78" s="65">
        <f t="shared" si="7"/>
        <v>0</v>
      </c>
      <c r="H78" s="65">
        <f t="shared" si="7"/>
        <v>45000</v>
      </c>
      <c r="I78" s="65">
        <f t="shared" si="7"/>
        <v>45000</v>
      </c>
      <c r="J78" s="65">
        <f t="shared" si="7"/>
        <v>823.44</v>
      </c>
      <c r="K78" s="65" t="e">
        <f t="shared" si="5"/>
        <v>#DIV/0!</v>
      </c>
      <c r="L78" s="65">
        <f t="shared" si="6"/>
        <v>1.8298666666666668</v>
      </c>
    </row>
    <row r="79" spans="2:12" x14ac:dyDescent="0.25">
      <c r="B79" s="66"/>
      <c r="C79" s="66"/>
      <c r="D79" s="66"/>
      <c r="E79" s="66" t="s">
        <v>174</v>
      </c>
      <c r="F79" s="66" t="s">
        <v>173</v>
      </c>
      <c r="G79" s="66">
        <v>0</v>
      </c>
      <c r="H79" s="66">
        <v>45000</v>
      </c>
      <c r="I79" s="66">
        <v>45000</v>
      </c>
      <c r="J79" s="66">
        <v>823.44</v>
      </c>
      <c r="K79" s="66" t="e">
        <f t="shared" si="5"/>
        <v>#DIV/0!</v>
      </c>
      <c r="L79" s="66">
        <f t="shared" si="6"/>
        <v>1.8298666666666668</v>
      </c>
    </row>
    <row r="80" spans="2:12" x14ac:dyDescent="0.25">
      <c r="B80" s="65"/>
      <c r="C80" s="66"/>
      <c r="D80" s="67"/>
      <c r="E80" s="68"/>
      <c r="F80" s="8"/>
      <c r="G80" s="65"/>
      <c r="H80" s="65"/>
      <c r="I80" s="65"/>
      <c r="J80" s="65"/>
      <c r="K80" s="70"/>
      <c r="L80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B20" sqref="B2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1582927.36</v>
      </c>
      <c r="D6" s="71">
        <f>D7+D9</f>
        <v>3522400</v>
      </c>
      <c r="E6" s="71">
        <f>E7+E9</f>
        <v>3522400</v>
      </c>
      <c r="F6" s="71">
        <f>F7+F9</f>
        <v>2048824.85</v>
      </c>
      <c r="G6" s="72">
        <f t="shared" ref="G6:G15" si="0">(F6*100)/C6</f>
        <v>129.43265128729595</v>
      </c>
      <c r="H6" s="72">
        <f t="shared" ref="H6:H15" si="1">(F6*100)/E6</f>
        <v>58.165593061548947</v>
      </c>
    </row>
    <row r="7" spans="1:8" x14ac:dyDescent="0.25">
      <c r="A7"/>
      <c r="B7" s="8" t="s">
        <v>175</v>
      </c>
      <c r="C7" s="71">
        <f>C8</f>
        <v>1582655.31</v>
      </c>
      <c r="D7" s="71">
        <f>D8</f>
        <v>3520700</v>
      </c>
      <c r="E7" s="71">
        <f>E8</f>
        <v>3520700</v>
      </c>
      <c r="F7" s="71">
        <f>F8</f>
        <v>2048193.73</v>
      </c>
      <c r="G7" s="72">
        <f t="shared" si="0"/>
        <v>129.41502278218749</v>
      </c>
      <c r="H7" s="72">
        <f t="shared" si="1"/>
        <v>58.175752833243386</v>
      </c>
    </row>
    <row r="8" spans="1:8" x14ac:dyDescent="0.25">
      <c r="A8"/>
      <c r="B8" s="16" t="s">
        <v>176</v>
      </c>
      <c r="C8" s="73">
        <v>1582655.31</v>
      </c>
      <c r="D8" s="73">
        <v>3520700</v>
      </c>
      <c r="E8" s="73">
        <v>3520700</v>
      </c>
      <c r="F8" s="74">
        <v>2048193.73</v>
      </c>
      <c r="G8" s="70">
        <f t="shared" si="0"/>
        <v>129.41502278218749</v>
      </c>
      <c r="H8" s="70">
        <f t="shared" si="1"/>
        <v>58.175752833243386</v>
      </c>
    </row>
    <row r="9" spans="1:8" x14ac:dyDescent="0.25">
      <c r="A9"/>
      <c r="B9" s="8" t="s">
        <v>177</v>
      </c>
      <c r="C9" s="71">
        <f>C10</f>
        <v>272.05</v>
      </c>
      <c r="D9" s="71">
        <f>D10</f>
        <v>1700</v>
      </c>
      <c r="E9" s="71">
        <f>E10</f>
        <v>1700</v>
      </c>
      <c r="F9" s="71">
        <f>F10</f>
        <v>631.12</v>
      </c>
      <c r="G9" s="72">
        <f t="shared" si="0"/>
        <v>231.98676713839367</v>
      </c>
      <c r="H9" s="72">
        <f t="shared" si="1"/>
        <v>37.124705882352941</v>
      </c>
    </row>
    <row r="10" spans="1:8" x14ac:dyDescent="0.25">
      <c r="A10"/>
      <c r="B10" s="16" t="s">
        <v>178</v>
      </c>
      <c r="C10" s="73">
        <v>272.05</v>
      </c>
      <c r="D10" s="73">
        <v>1700</v>
      </c>
      <c r="E10" s="73">
        <v>1700</v>
      </c>
      <c r="F10" s="74">
        <v>631.12</v>
      </c>
      <c r="G10" s="70">
        <f t="shared" si="0"/>
        <v>231.98676713839367</v>
      </c>
      <c r="H10" s="70">
        <f t="shared" si="1"/>
        <v>37.124705882352941</v>
      </c>
    </row>
    <row r="11" spans="1:8" x14ac:dyDescent="0.25">
      <c r="B11" s="8" t="s">
        <v>32</v>
      </c>
      <c r="C11" s="75">
        <f>C12+C14</f>
        <v>1582951.51</v>
      </c>
      <c r="D11" s="75">
        <f>D12+D14</f>
        <v>3522400</v>
      </c>
      <c r="E11" s="75">
        <f>E12+E14</f>
        <v>3522400</v>
      </c>
      <c r="F11" s="75">
        <f>F12+F14</f>
        <v>2048840.71</v>
      </c>
      <c r="G11" s="72">
        <f t="shared" si="0"/>
        <v>129.43167854838458</v>
      </c>
      <c r="H11" s="72">
        <f t="shared" si="1"/>
        <v>58.166043322734502</v>
      </c>
    </row>
    <row r="12" spans="1:8" x14ac:dyDescent="0.25">
      <c r="A12"/>
      <c r="B12" s="8" t="s">
        <v>175</v>
      </c>
      <c r="C12" s="75">
        <f>C13</f>
        <v>1582655.31</v>
      </c>
      <c r="D12" s="75">
        <f>D13</f>
        <v>3520700</v>
      </c>
      <c r="E12" s="75">
        <f>E13</f>
        <v>3520700</v>
      </c>
      <c r="F12" s="75">
        <f>F13</f>
        <v>2048193.73</v>
      </c>
      <c r="G12" s="72">
        <f t="shared" si="0"/>
        <v>129.41502278218749</v>
      </c>
      <c r="H12" s="72">
        <f t="shared" si="1"/>
        <v>58.175752833243386</v>
      </c>
    </row>
    <row r="13" spans="1:8" x14ac:dyDescent="0.25">
      <c r="A13"/>
      <c r="B13" s="16" t="s">
        <v>176</v>
      </c>
      <c r="C13" s="73">
        <v>1582655.31</v>
      </c>
      <c r="D13" s="73">
        <v>3520700</v>
      </c>
      <c r="E13" s="76">
        <v>3520700</v>
      </c>
      <c r="F13" s="74">
        <v>2048193.73</v>
      </c>
      <c r="G13" s="70">
        <f t="shared" si="0"/>
        <v>129.41502278218749</v>
      </c>
      <c r="H13" s="70">
        <f t="shared" si="1"/>
        <v>58.175752833243386</v>
      </c>
    </row>
    <row r="14" spans="1:8" x14ac:dyDescent="0.25">
      <c r="A14"/>
      <c r="B14" s="8" t="s">
        <v>177</v>
      </c>
      <c r="C14" s="75">
        <f>C15</f>
        <v>296.2</v>
      </c>
      <c r="D14" s="75">
        <f>D15</f>
        <v>1700</v>
      </c>
      <c r="E14" s="75">
        <f>E15</f>
        <v>1700</v>
      </c>
      <c r="F14" s="75">
        <f>F15</f>
        <v>646.98</v>
      </c>
      <c r="G14" s="72">
        <f t="shared" si="0"/>
        <v>218.42673869007427</v>
      </c>
      <c r="H14" s="72">
        <f t="shared" si="1"/>
        <v>38.057647058823527</v>
      </c>
    </row>
    <row r="15" spans="1:8" x14ac:dyDescent="0.25">
      <c r="A15"/>
      <c r="B15" s="16" t="s">
        <v>178</v>
      </c>
      <c r="C15" s="73">
        <v>296.2</v>
      </c>
      <c r="D15" s="73">
        <v>1700</v>
      </c>
      <c r="E15" s="76">
        <v>1700</v>
      </c>
      <c r="F15" s="74">
        <v>646.98</v>
      </c>
      <c r="G15" s="70">
        <f t="shared" si="0"/>
        <v>218.42673869007427</v>
      </c>
      <c r="H15" s="70">
        <f t="shared" si="1"/>
        <v>38.057647058823527</v>
      </c>
    </row>
  </sheetData>
  <mergeCells count="1">
    <mergeCell ref="B2:H2"/>
  </mergeCells>
  <pageMargins left="0.7" right="0.7" top="0.75" bottom="0.75" header="0.3" footer="0.3"/>
  <pageSetup paperSize="9" scale="74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B20" sqref="B20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1582951.51</v>
      </c>
      <c r="D6" s="75">
        <f t="shared" si="0"/>
        <v>3522400</v>
      </c>
      <c r="E6" s="75">
        <f t="shared" si="0"/>
        <v>3522400</v>
      </c>
      <c r="F6" s="75">
        <f t="shared" si="0"/>
        <v>2048840.71</v>
      </c>
      <c r="G6" s="70">
        <f>(F6*100)/C6</f>
        <v>129.43167854838458</v>
      </c>
      <c r="H6" s="70">
        <f>(F6*100)/E6</f>
        <v>58.166043322734502</v>
      </c>
    </row>
    <row r="7" spans="2:8" x14ac:dyDescent="0.25">
      <c r="B7" s="8" t="s">
        <v>179</v>
      </c>
      <c r="C7" s="75">
        <f t="shared" si="0"/>
        <v>1582951.51</v>
      </c>
      <c r="D7" s="75">
        <f t="shared" si="0"/>
        <v>3522400</v>
      </c>
      <c r="E7" s="75">
        <f t="shared" si="0"/>
        <v>3522400</v>
      </c>
      <c r="F7" s="75">
        <f t="shared" si="0"/>
        <v>2048840.71</v>
      </c>
      <c r="G7" s="70">
        <f>(F7*100)/C7</f>
        <v>129.43167854838458</v>
      </c>
      <c r="H7" s="70">
        <f>(F7*100)/E7</f>
        <v>58.166043322734502</v>
      </c>
    </row>
    <row r="8" spans="2:8" x14ac:dyDescent="0.25">
      <c r="B8" s="11" t="s">
        <v>180</v>
      </c>
      <c r="C8" s="73">
        <v>1582951.51</v>
      </c>
      <c r="D8" s="73">
        <v>3522400</v>
      </c>
      <c r="E8" s="73">
        <v>3522400</v>
      </c>
      <c r="F8" s="74">
        <v>2048840.71</v>
      </c>
      <c r="G8" s="70">
        <f>(F8*100)/C8</f>
        <v>129.43167854838458</v>
      </c>
      <c r="H8" s="70">
        <f>(F8*100)/E8</f>
        <v>58.166043322734502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E16" sqref="E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B22" sqref="B2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2"/>
  <sheetViews>
    <sheetView tabSelected="1" zoomScaleNormal="100" workbookViewId="0">
      <selection activeCell="M61" sqref="M6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181</v>
      </c>
      <c r="C1" s="39"/>
    </row>
    <row r="2" spans="1:6" ht="15" customHeight="1" x14ac:dyDescent="0.2">
      <c r="A2" s="41" t="s">
        <v>34</v>
      </c>
      <c r="B2" s="42" t="s">
        <v>182</v>
      </c>
      <c r="C2" s="39"/>
    </row>
    <row r="3" spans="1:6" s="39" customFormat="1" ht="43.5" customHeight="1" x14ac:dyDescent="0.2">
      <c r="A3" s="43" t="s">
        <v>35</v>
      </c>
      <c r="B3" s="37" t="s">
        <v>183</v>
      </c>
    </row>
    <row r="4" spans="1:6" s="39" customFormat="1" x14ac:dyDescent="0.2">
      <c r="A4" s="43" t="s">
        <v>36</v>
      </c>
      <c r="B4" s="44" t="s">
        <v>184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185</v>
      </c>
      <c r="B7" s="46"/>
      <c r="C7" s="77">
        <f>C11+C57</f>
        <v>3520700</v>
      </c>
      <c r="D7" s="77">
        <f>D11+D57</f>
        <v>3520700</v>
      </c>
      <c r="E7" s="77">
        <f>E11+E57</f>
        <v>2048193.73</v>
      </c>
      <c r="F7" s="77">
        <f>(E7*100)/D7</f>
        <v>58.175752833243386</v>
      </c>
    </row>
    <row r="8" spans="1:6" x14ac:dyDescent="0.2">
      <c r="A8" s="47" t="s">
        <v>68</v>
      </c>
      <c r="B8" s="46"/>
      <c r="C8" s="77">
        <f>C72+C78</f>
        <v>1700</v>
      </c>
      <c r="D8" s="77">
        <f>D72+D78</f>
        <v>1700</v>
      </c>
      <c r="E8" s="77">
        <f>E72+E78</f>
        <v>646.98</v>
      </c>
      <c r="F8" s="77">
        <f>(E8*100)/D8</f>
        <v>38.057647058823527</v>
      </c>
    </row>
    <row r="9" spans="1:6" s="57" customFormat="1" x14ac:dyDescent="0.2"/>
    <row r="10" spans="1:6" ht="38.25" x14ac:dyDescent="0.2">
      <c r="A10" s="47" t="s">
        <v>186</v>
      </c>
      <c r="B10" s="47" t="s">
        <v>187</v>
      </c>
      <c r="C10" s="47" t="s">
        <v>43</v>
      </c>
      <c r="D10" s="47" t="s">
        <v>188</v>
      </c>
      <c r="E10" s="47" t="s">
        <v>189</v>
      </c>
      <c r="F10" s="47" t="s">
        <v>190</v>
      </c>
    </row>
    <row r="11" spans="1:6" x14ac:dyDescent="0.2">
      <c r="A11" s="49" t="s">
        <v>66</v>
      </c>
      <c r="B11" s="50" t="s">
        <v>67</v>
      </c>
      <c r="C11" s="80">
        <f>C12+C21+C51</f>
        <v>3422200</v>
      </c>
      <c r="D11" s="80">
        <f>D12+D21+D51</f>
        <v>3422200</v>
      </c>
      <c r="E11" s="80">
        <f>E12+E21+E51</f>
        <v>2029401.15</v>
      </c>
      <c r="F11" s="81">
        <f>(E11*100)/D11</f>
        <v>59.301068026415756</v>
      </c>
    </row>
    <row r="12" spans="1:6" x14ac:dyDescent="0.2">
      <c r="A12" s="51" t="s">
        <v>68</v>
      </c>
      <c r="B12" s="52" t="s">
        <v>69</v>
      </c>
      <c r="C12" s="82">
        <f>C13+C16+C18</f>
        <v>2836785</v>
      </c>
      <c r="D12" s="82">
        <f>D13+D16+D18</f>
        <v>2836785</v>
      </c>
      <c r="E12" s="82">
        <f>E13+E16+E18</f>
        <v>1690547.9</v>
      </c>
      <c r="F12" s="81">
        <f>(E12*100)/D12</f>
        <v>59.59379720352441</v>
      </c>
    </row>
    <row r="13" spans="1:6" x14ac:dyDescent="0.2">
      <c r="A13" s="53" t="s">
        <v>70</v>
      </c>
      <c r="B13" s="54" t="s">
        <v>71</v>
      </c>
      <c r="C13" s="83">
        <f>C14+C15</f>
        <v>2325824</v>
      </c>
      <c r="D13" s="83">
        <f>D14+D15</f>
        <v>2325824</v>
      </c>
      <c r="E13" s="83">
        <f>E14+E15</f>
        <v>1376603.17</v>
      </c>
      <c r="F13" s="83">
        <f>(E13*100)/D13</f>
        <v>59.187761842684573</v>
      </c>
    </row>
    <row r="14" spans="1:6" x14ac:dyDescent="0.2">
      <c r="A14" s="55" t="s">
        <v>72</v>
      </c>
      <c r="B14" s="56" t="s">
        <v>73</v>
      </c>
      <c r="C14" s="84">
        <v>2308824</v>
      </c>
      <c r="D14" s="84">
        <v>2308824</v>
      </c>
      <c r="E14" s="84">
        <v>1364476.28</v>
      </c>
      <c r="F14" s="84"/>
    </row>
    <row r="15" spans="1:6" x14ac:dyDescent="0.2">
      <c r="A15" s="55" t="s">
        <v>74</v>
      </c>
      <c r="B15" s="56" t="s">
        <v>75</v>
      </c>
      <c r="C15" s="84">
        <v>17000</v>
      </c>
      <c r="D15" s="84">
        <v>17000</v>
      </c>
      <c r="E15" s="84">
        <v>12126.89</v>
      </c>
      <c r="F15" s="84"/>
    </row>
    <row r="16" spans="1:6" x14ac:dyDescent="0.2">
      <c r="A16" s="53" t="s">
        <v>76</v>
      </c>
      <c r="B16" s="54" t="s">
        <v>77</v>
      </c>
      <c r="C16" s="83">
        <f>C17</f>
        <v>81700</v>
      </c>
      <c r="D16" s="83">
        <f>D17</f>
        <v>81700</v>
      </c>
      <c r="E16" s="83">
        <f>E17</f>
        <v>42412.3</v>
      </c>
      <c r="F16" s="83">
        <f>(E16*100)/D16</f>
        <v>51.912239902080785</v>
      </c>
    </row>
    <row r="17" spans="1:6" x14ac:dyDescent="0.2">
      <c r="A17" s="55" t="s">
        <v>78</v>
      </c>
      <c r="B17" s="56" t="s">
        <v>77</v>
      </c>
      <c r="C17" s="84">
        <v>81700</v>
      </c>
      <c r="D17" s="84">
        <v>81700</v>
      </c>
      <c r="E17" s="84">
        <v>42412.3</v>
      </c>
      <c r="F17" s="84"/>
    </row>
    <row r="18" spans="1:6" x14ac:dyDescent="0.2">
      <c r="A18" s="53" t="s">
        <v>79</v>
      </c>
      <c r="B18" s="54" t="s">
        <v>80</v>
      </c>
      <c r="C18" s="83">
        <f>C19+C20</f>
        <v>429261</v>
      </c>
      <c r="D18" s="83">
        <f>D19+D20</f>
        <v>429261</v>
      </c>
      <c r="E18" s="83">
        <f>E19+E20</f>
        <v>271532.43</v>
      </c>
      <c r="F18" s="83">
        <f>(E18*100)/D18</f>
        <v>63.255788436405822</v>
      </c>
    </row>
    <row r="19" spans="1:6" x14ac:dyDescent="0.2">
      <c r="A19" s="55" t="s">
        <v>81</v>
      </c>
      <c r="B19" s="56" t="s">
        <v>82</v>
      </c>
      <c r="C19" s="84">
        <v>45500</v>
      </c>
      <c r="D19" s="84">
        <v>45500</v>
      </c>
      <c r="E19" s="84">
        <v>45432.33</v>
      </c>
      <c r="F19" s="84"/>
    </row>
    <row r="20" spans="1:6" x14ac:dyDescent="0.2">
      <c r="A20" s="55" t="s">
        <v>83</v>
      </c>
      <c r="B20" s="56" t="s">
        <v>84</v>
      </c>
      <c r="C20" s="84">
        <v>383761</v>
      </c>
      <c r="D20" s="84">
        <v>383761</v>
      </c>
      <c r="E20" s="84">
        <v>226100.1</v>
      </c>
      <c r="F20" s="84"/>
    </row>
    <row r="21" spans="1:6" x14ac:dyDescent="0.2">
      <c r="A21" s="51" t="s">
        <v>85</v>
      </c>
      <c r="B21" s="52" t="s">
        <v>86</v>
      </c>
      <c r="C21" s="82">
        <f>C22+C27+C33+C43+C45</f>
        <v>558950</v>
      </c>
      <c r="D21" s="82">
        <f>D22+D27+D33+D43+D45</f>
        <v>558950</v>
      </c>
      <c r="E21" s="82">
        <f>E22+E27+E33+E43+E45</f>
        <v>307320.96999999997</v>
      </c>
      <c r="F21" s="81">
        <f>(E21*100)/D21</f>
        <v>54.981835584578221</v>
      </c>
    </row>
    <row r="22" spans="1:6" x14ac:dyDescent="0.2">
      <c r="A22" s="53" t="s">
        <v>87</v>
      </c>
      <c r="B22" s="54" t="s">
        <v>88</v>
      </c>
      <c r="C22" s="83">
        <f>C23+C24+C25+C26</f>
        <v>89400</v>
      </c>
      <c r="D22" s="83">
        <f>D23+D24+D25+D26</f>
        <v>89400</v>
      </c>
      <c r="E22" s="83">
        <f>E23+E24+E25+E26</f>
        <v>44867.95</v>
      </c>
      <c r="F22" s="83">
        <f>(E22*100)/D22</f>
        <v>50.187863534675614</v>
      </c>
    </row>
    <row r="23" spans="1:6" x14ac:dyDescent="0.2">
      <c r="A23" s="55" t="s">
        <v>89</v>
      </c>
      <c r="B23" s="56" t="s">
        <v>90</v>
      </c>
      <c r="C23" s="84">
        <v>14000</v>
      </c>
      <c r="D23" s="84">
        <v>14000</v>
      </c>
      <c r="E23" s="84">
        <v>3543.7</v>
      </c>
      <c r="F23" s="84"/>
    </row>
    <row r="24" spans="1:6" ht="25.5" x14ac:dyDescent="0.2">
      <c r="A24" s="55" t="s">
        <v>91</v>
      </c>
      <c r="B24" s="56" t="s">
        <v>92</v>
      </c>
      <c r="C24" s="84">
        <v>73000</v>
      </c>
      <c r="D24" s="84">
        <v>73000</v>
      </c>
      <c r="E24" s="84">
        <v>41252.449999999997</v>
      </c>
      <c r="F24" s="84"/>
    </row>
    <row r="25" spans="1:6" x14ac:dyDescent="0.2">
      <c r="A25" s="55" t="s">
        <v>93</v>
      </c>
      <c r="B25" s="56" t="s">
        <v>94</v>
      </c>
      <c r="C25" s="84">
        <v>2000</v>
      </c>
      <c r="D25" s="84">
        <v>2000</v>
      </c>
      <c r="E25" s="84">
        <v>0</v>
      </c>
      <c r="F25" s="84"/>
    </row>
    <row r="26" spans="1:6" x14ac:dyDescent="0.2">
      <c r="A26" s="55" t="s">
        <v>95</v>
      </c>
      <c r="B26" s="56" t="s">
        <v>96</v>
      </c>
      <c r="C26" s="84">
        <v>400</v>
      </c>
      <c r="D26" s="84">
        <v>400</v>
      </c>
      <c r="E26" s="84">
        <v>71.8</v>
      </c>
      <c r="F26" s="84"/>
    </row>
    <row r="27" spans="1:6" x14ac:dyDescent="0.2">
      <c r="A27" s="53" t="s">
        <v>97</v>
      </c>
      <c r="B27" s="54" t="s">
        <v>98</v>
      </c>
      <c r="C27" s="83">
        <f>C28+C29+C30+C31+C32</f>
        <v>41900</v>
      </c>
      <c r="D27" s="83">
        <f>D28+D29+D30+D31+D32</f>
        <v>41900</v>
      </c>
      <c r="E27" s="83">
        <f>E28+E29+E30+E31+E32</f>
        <v>18879.68</v>
      </c>
      <c r="F27" s="83">
        <f>(E27*100)/D27</f>
        <v>45.058902147971359</v>
      </c>
    </row>
    <row r="28" spans="1:6" x14ac:dyDescent="0.2">
      <c r="A28" s="55" t="s">
        <v>99</v>
      </c>
      <c r="B28" s="56" t="s">
        <v>100</v>
      </c>
      <c r="C28" s="84">
        <v>33000</v>
      </c>
      <c r="D28" s="84">
        <v>33000</v>
      </c>
      <c r="E28" s="84">
        <v>15766.46</v>
      </c>
      <c r="F28" s="84"/>
    </row>
    <row r="29" spans="1:6" x14ac:dyDescent="0.2">
      <c r="A29" s="55" t="s">
        <v>101</v>
      </c>
      <c r="B29" s="56" t="s">
        <v>102</v>
      </c>
      <c r="C29" s="84">
        <v>5000</v>
      </c>
      <c r="D29" s="84">
        <v>5000</v>
      </c>
      <c r="E29" s="84">
        <v>1418.2</v>
      </c>
      <c r="F29" s="84"/>
    </row>
    <row r="30" spans="1:6" x14ac:dyDescent="0.2">
      <c r="A30" s="55" t="s">
        <v>103</v>
      </c>
      <c r="B30" s="56" t="s">
        <v>104</v>
      </c>
      <c r="C30" s="84">
        <v>1000</v>
      </c>
      <c r="D30" s="84">
        <v>1000</v>
      </c>
      <c r="E30" s="84">
        <v>188.55</v>
      </c>
      <c r="F30" s="84"/>
    </row>
    <row r="31" spans="1:6" x14ac:dyDescent="0.2">
      <c r="A31" s="55" t="s">
        <v>105</v>
      </c>
      <c r="B31" s="56" t="s">
        <v>106</v>
      </c>
      <c r="C31" s="84">
        <v>2500</v>
      </c>
      <c r="D31" s="84">
        <v>2500</v>
      </c>
      <c r="E31" s="84">
        <v>1506.47</v>
      </c>
      <c r="F31" s="84"/>
    </row>
    <row r="32" spans="1:6" x14ac:dyDescent="0.2">
      <c r="A32" s="55" t="s">
        <v>107</v>
      </c>
      <c r="B32" s="56" t="s">
        <v>108</v>
      </c>
      <c r="C32" s="84">
        <v>400</v>
      </c>
      <c r="D32" s="84">
        <v>400</v>
      </c>
      <c r="E32" s="84">
        <v>0</v>
      </c>
      <c r="F32" s="84"/>
    </row>
    <row r="33" spans="1:6" x14ac:dyDescent="0.2">
      <c r="A33" s="53" t="s">
        <v>109</v>
      </c>
      <c r="B33" s="54" t="s">
        <v>110</v>
      </c>
      <c r="C33" s="83">
        <f>C34+C35+C36+C37+C38+C39+C40+C41+C42</f>
        <v>412650</v>
      </c>
      <c r="D33" s="83">
        <f>D34+D35+D36+D37+D38+D39+D40+D41+D42</f>
        <v>412650</v>
      </c>
      <c r="E33" s="83">
        <f>E34+E35+E36+E37+E38+E39+E40+E41+E42</f>
        <v>239012.66999999998</v>
      </c>
      <c r="F33" s="83">
        <f>(E33*100)/D33</f>
        <v>57.921403126135949</v>
      </c>
    </row>
    <row r="34" spans="1:6" x14ac:dyDescent="0.2">
      <c r="A34" s="55" t="s">
        <v>111</v>
      </c>
      <c r="B34" s="56" t="s">
        <v>112</v>
      </c>
      <c r="C34" s="84">
        <v>58000</v>
      </c>
      <c r="D34" s="84">
        <v>58000</v>
      </c>
      <c r="E34" s="84">
        <v>26039.759999999998</v>
      </c>
      <c r="F34" s="84"/>
    </row>
    <row r="35" spans="1:6" x14ac:dyDescent="0.2">
      <c r="A35" s="55" t="s">
        <v>113</v>
      </c>
      <c r="B35" s="56" t="s">
        <v>114</v>
      </c>
      <c r="C35" s="84">
        <v>52000</v>
      </c>
      <c r="D35" s="84">
        <v>52000</v>
      </c>
      <c r="E35" s="84">
        <v>1608.15</v>
      </c>
      <c r="F35" s="84"/>
    </row>
    <row r="36" spans="1:6" x14ac:dyDescent="0.2">
      <c r="A36" s="55" t="s">
        <v>115</v>
      </c>
      <c r="B36" s="56" t="s">
        <v>116</v>
      </c>
      <c r="C36" s="84">
        <v>8000</v>
      </c>
      <c r="D36" s="84">
        <v>8000</v>
      </c>
      <c r="E36" s="84">
        <v>993.08</v>
      </c>
      <c r="F36" s="84"/>
    </row>
    <row r="37" spans="1:6" x14ac:dyDescent="0.2">
      <c r="A37" s="55" t="s">
        <v>117</v>
      </c>
      <c r="B37" s="56" t="s">
        <v>118</v>
      </c>
      <c r="C37" s="84">
        <v>19000</v>
      </c>
      <c r="D37" s="84">
        <v>19000</v>
      </c>
      <c r="E37" s="84">
        <v>7434.36</v>
      </c>
      <c r="F37" s="84"/>
    </row>
    <row r="38" spans="1:6" x14ac:dyDescent="0.2">
      <c r="A38" s="55" t="s">
        <v>119</v>
      </c>
      <c r="B38" s="56" t="s">
        <v>120</v>
      </c>
      <c r="C38" s="84">
        <v>13000</v>
      </c>
      <c r="D38" s="84">
        <v>13000</v>
      </c>
      <c r="E38" s="84">
        <v>5297.41</v>
      </c>
      <c r="F38" s="84"/>
    </row>
    <row r="39" spans="1:6" x14ac:dyDescent="0.2">
      <c r="A39" s="55" t="s">
        <v>121</v>
      </c>
      <c r="B39" s="56" t="s">
        <v>122</v>
      </c>
      <c r="C39" s="84">
        <v>11000</v>
      </c>
      <c r="D39" s="84">
        <v>11000</v>
      </c>
      <c r="E39" s="84">
        <v>4364.7</v>
      </c>
      <c r="F39" s="84"/>
    </row>
    <row r="40" spans="1:6" x14ac:dyDescent="0.2">
      <c r="A40" s="55" t="s">
        <v>123</v>
      </c>
      <c r="B40" s="56" t="s">
        <v>124</v>
      </c>
      <c r="C40" s="84">
        <v>248900</v>
      </c>
      <c r="D40" s="84">
        <v>248900</v>
      </c>
      <c r="E40" s="84">
        <v>192188.81</v>
      </c>
      <c r="F40" s="84"/>
    </row>
    <row r="41" spans="1:6" x14ac:dyDescent="0.2">
      <c r="A41" s="55" t="s">
        <v>125</v>
      </c>
      <c r="B41" s="56" t="s">
        <v>126</v>
      </c>
      <c r="C41" s="84">
        <v>1250</v>
      </c>
      <c r="D41" s="84">
        <v>1250</v>
      </c>
      <c r="E41" s="84">
        <v>643.59</v>
      </c>
      <c r="F41" s="84"/>
    </row>
    <row r="42" spans="1:6" x14ac:dyDescent="0.2">
      <c r="A42" s="55" t="s">
        <v>127</v>
      </c>
      <c r="B42" s="56" t="s">
        <v>128</v>
      </c>
      <c r="C42" s="84">
        <v>1500</v>
      </c>
      <c r="D42" s="84">
        <v>1500</v>
      </c>
      <c r="E42" s="84">
        <v>442.81</v>
      </c>
      <c r="F42" s="84"/>
    </row>
    <row r="43" spans="1:6" x14ac:dyDescent="0.2">
      <c r="A43" s="53" t="s">
        <v>129</v>
      </c>
      <c r="B43" s="54" t="s">
        <v>130</v>
      </c>
      <c r="C43" s="83">
        <f>C44</f>
        <v>2000</v>
      </c>
      <c r="D43" s="83">
        <f>D44</f>
        <v>2000</v>
      </c>
      <c r="E43" s="83">
        <f>E44</f>
        <v>713.87</v>
      </c>
      <c r="F43" s="83">
        <f>(E43*100)/D43</f>
        <v>35.6935</v>
      </c>
    </row>
    <row r="44" spans="1:6" ht="25.5" x14ac:dyDescent="0.2">
      <c r="A44" s="55" t="s">
        <v>131</v>
      </c>
      <c r="B44" s="56" t="s">
        <v>132</v>
      </c>
      <c r="C44" s="84">
        <v>2000</v>
      </c>
      <c r="D44" s="84">
        <v>2000</v>
      </c>
      <c r="E44" s="84">
        <v>713.87</v>
      </c>
      <c r="F44" s="84"/>
    </row>
    <row r="45" spans="1:6" x14ac:dyDescent="0.2">
      <c r="A45" s="53" t="s">
        <v>133</v>
      </c>
      <c r="B45" s="54" t="s">
        <v>134</v>
      </c>
      <c r="C45" s="83">
        <f>C46+C47+C48+C49+C50</f>
        <v>13000</v>
      </c>
      <c r="D45" s="83">
        <f>D46+D47+D48+D49+D50</f>
        <v>13000</v>
      </c>
      <c r="E45" s="83">
        <f>E46+E47+E48+E49+E50</f>
        <v>3846.8</v>
      </c>
      <c r="F45" s="83">
        <f>(E45*100)/D45</f>
        <v>29.590769230769229</v>
      </c>
    </row>
    <row r="46" spans="1:6" x14ac:dyDescent="0.2">
      <c r="A46" s="55" t="s">
        <v>135</v>
      </c>
      <c r="B46" s="56" t="s">
        <v>136</v>
      </c>
      <c r="C46" s="84">
        <v>1200</v>
      </c>
      <c r="D46" s="84">
        <v>1200</v>
      </c>
      <c r="E46" s="84">
        <v>522.23</v>
      </c>
      <c r="F46" s="84"/>
    </row>
    <row r="47" spans="1:6" x14ac:dyDescent="0.2">
      <c r="A47" s="55" t="s">
        <v>137</v>
      </c>
      <c r="B47" s="56" t="s">
        <v>138</v>
      </c>
      <c r="C47" s="84">
        <v>500</v>
      </c>
      <c r="D47" s="84">
        <v>500</v>
      </c>
      <c r="E47" s="84">
        <v>8.59</v>
      </c>
      <c r="F47" s="84"/>
    </row>
    <row r="48" spans="1:6" x14ac:dyDescent="0.2">
      <c r="A48" s="55" t="s">
        <v>139</v>
      </c>
      <c r="B48" s="56" t="s">
        <v>140</v>
      </c>
      <c r="C48" s="84">
        <v>4800</v>
      </c>
      <c r="D48" s="84">
        <v>4800</v>
      </c>
      <c r="E48" s="84">
        <v>2276</v>
      </c>
      <c r="F48" s="84"/>
    </row>
    <row r="49" spans="1:6" x14ac:dyDescent="0.2">
      <c r="A49" s="55" t="s">
        <v>141</v>
      </c>
      <c r="B49" s="56" t="s">
        <v>142</v>
      </c>
      <c r="C49" s="84">
        <v>2500</v>
      </c>
      <c r="D49" s="84">
        <v>2500</v>
      </c>
      <c r="E49" s="84">
        <v>203.2</v>
      </c>
      <c r="F49" s="84"/>
    </row>
    <row r="50" spans="1:6" x14ac:dyDescent="0.2">
      <c r="A50" s="55" t="s">
        <v>143</v>
      </c>
      <c r="B50" s="56" t="s">
        <v>134</v>
      </c>
      <c r="C50" s="84">
        <v>4000</v>
      </c>
      <c r="D50" s="84">
        <v>4000</v>
      </c>
      <c r="E50" s="84">
        <v>836.78</v>
      </c>
      <c r="F50" s="84"/>
    </row>
    <row r="51" spans="1:6" x14ac:dyDescent="0.2">
      <c r="A51" s="51" t="s">
        <v>144</v>
      </c>
      <c r="B51" s="52" t="s">
        <v>145</v>
      </c>
      <c r="C51" s="82">
        <f>C52+C54</f>
        <v>26465</v>
      </c>
      <c r="D51" s="82">
        <f>D52+D54</f>
        <v>26465</v>
      </c>
      <c r="E51" s="82">
        <f>E52+E54</f>
        <v>31532.28</v>
      </c>
      <c r="F51" s="81">
        <f>(E51*100)/D51</f>
        <v>119.14709994332136</v>
      </c>
    </row>
    <row r="52" spans="1:6" x14ac:dyDescent="0.2">
      <c r="A52" s="53" t="s">
        <v>146</v>
      </c>
      <c r="B52" s="54" t="s">
        <v>147</v>
      </c>
      <c r="C52" s="83">
        <f>C53</f>
        <v>165</v>
      </c>
      <c r="D52" s="83">
        <f>D53</f>
        <v>165</v>
      </c>
      <c r="E52" s="83">
        <f>E53</f>
        <v>98.26</v>
      </c>
      <c r="F52" s="83">
        <f>(E52*100)/D52</f>
        <v>59.551515151515154</v>
      </c>
    </row>
    <row r="53" spans="1:6" ht="25.5" x14ac:dyDescent="0.2">
      <c r="A53" s="55" t="s">
        <v>148</v>
      </c>
      <c r="B53" s="56" t="s">
        <v>149</v>
      </c>
      <c r="C53" s="84">
        <v>165</v>
      </c>
      <c r="D53" s="84">
        <v>165</v>
      </c>
      <c r="E53" s="84">
        <v>98.26</v>
      </c>
      <c r="F53" s="84"/>
    </row>
    <row r="54" spans="1:6" x14ac:dyDescent="0.2">
      <c r="A54" s="53" t="s">
        <v>150</v>
      </c>
      <c r="B54" s="54" t="s">
        <v>151</v>
      </c>
      <c r="C54" s="83">
        <f>C55+C56</f>
        <v>26300</v>
      </c>
      <c r="D54" s="83">
        <f>D55+D56</f>
        <v>26300</v>
      </c>
      <c r="E54" s="83">
        <f>E55+E56</f>
        <v>31434.02</v>
      </c>
      <c r="F54" s="83">
        <f>(E54*100)/D54</f>
        <v>119.52098859315589</v>
      </c>
    </row>
    <row r="55" spans="1:6" x14ac:dyDescent="0.2">
      <c r="A55" s="55" t="s">
        <v>152</v>
      </c>
      <c r="B55" s="56" t="s">
        <v>153</v>
      </c>
      <c r="C55" s="84">
        <v>1300</v>
      </c>
      <c r="D55" s="84">
        <v>1300</v>
      </c>
      <c r="E55" s="84">
        <v>834.88</v>
      </c>
      <c r="F55" s="84"/>
    </row>
    <row r="56" spans="1:6" x14ac:dyDescent="0.2">
      <c r="A56" s="55" t="s">
        <v>154</v>
      </c>
      <c r="B56" s="56" t="s">
        <v>155</v>
      </c>
      <c r="C56" s="84">
        <v>25000</v>
      </c>
      <c r="D56" s="84">
        <v>25000</v>
      </c>
      <c r="E56" s="84">
        <v>30599.14</v>
      </c>
      <c r="F56" s="84"/>
    </row>
    <row r="57" spans="1:6" x14ac:dyDescent="0.2">
      <c r="A57" s="49" t="s">
        <v>156</v>
      </c>
      <c r="B57" s="50" t="s">
        <v>157</v>
      </c>
      <c r="C57" s="80">
        <f>C58+C63</f>
        <v>98500</v>
      </c>
      <c r="D57" s="80">
        <f>D58+D63</f>
        <v>98500</v>
      </c>
      <c r="E57" s="80">
        <f>E58+E63</f>
        <v>18792.579999999998</v>
      </c>
      <c r="F57" s="81">
        <f>(E57*100)/D57</f>
        <v>19.078761421319793</v>
      </c>
    </row>
    <row r="58" spans="1:6" x14ac:dyDescent="0.2">
      <c r="A58" s="51" t="s">
        <v>158</v>
      </c>
      <c r="B58" s="52" t="s">
        <v>159</v>
      </c>
      <c r="C58" s="82">
        <f>C59+C61</f>
        <v>53500</v>
      </c>
      <c r="D58" s="82">
        <f>D59+D61</f>
        <v>53500</v>
      </c>
      <c r="E58" s="82">
        <f>E59+E61</f>
        <v>17969.14</v>
      </c>
      <c r="F58" s="81">
        <f>(E58*100)/D58</f>
        <v>33.587177570093459</v>
      </c>
    </row>
    <row r="59" spans="1:6" x14ac:dyDescent="0.2">
      <c r="A59" s="53" t="s">
        <v>160</v>
      </c>
      <c r="B59" s="54" t="s">
        <v>161</v>
      </c>
      <c r="C59" s="83">
        <f>C60</f>
        <v>50000</v>
      </c>
      <c r="D59" s="83">
        <f>D60</f>
        <v>50000</v>
      </c>
      <c r="E59" s="83">
        <f>E60</f>
        <v>16239.5</v>
      </c>
      <c r="F59" s="83">
        <f>(E59*100)/D59</f>
        <v>32.478999999999999</v>
      </c>
    </row>
    <row r="60" spans="1:6" x14ac:dyDescent="0.2">
      <c r="A60" s="55" t="s">
        <v>164</v>
      </c>
      <c r="B60" s="56" t="s">
        <v>165</v>
      </c>
      <c r="C60" s="84">
        <v>50000</v>
      </c>
      <c r="D60" s="84">
        <v>50000</v>
      </c>
      <c r="E60" s="84">
        <v>16239.5</v>
      </c>
      <c r="F60" s="84"/>
    </row>
    <row r="61" spans="1:6" x14ac:dyDescent="0.2">
      <c r="A61" s="53" t="s">
        <v>166</v>
      </c>
      <c r="B61" s="54" t="s">
        <v>167</v>
      </c>
      <c r="C61" s="83">
        <f>C62</f>
        <v>3500</v>
      </c>
      <c r="D61" s="83">
        <f>D62</f>
        <v>3500</v>
      </c>
      <c r="E61" s="83">
        <f>E62</f>
        <v>1729.64</v>
      </c>
      <c r="F61" s="83">
        <f>(E61*100)/D61</f>
        <v>49.418285714285716</v>
      </c>
    </row>
    <row r="62" spans="1:6" x14ac:dyDescent="0.2">
      <c r="A62" s="55" t="s">
        <v>168</v>
      </c>
      <c r="B62" s="56" t="s">
        <v>169</v>
      </c>
      <c r="C62" s="84">
        <v>3500</v>
      </c>
      <c r="D62" s="84">
        <v>3500</v>
      </c>
      <c r="E62" s="84">
        <v>1729.64</v>
      </c>
      <c r="F62" s="84"/>
    </row>
    <row r="63" spans="1:6" x14ac:dyDescent="0.2">
      <c r="A63" s="51" t="s">
        <v>170</v>
      </c>
      <c r="B63" s="52" t="s">
        <v>171</v>
      </c>
      <c r="C63" s="82">
        <f t="shared" ref="C63:E64" si="0">C64</f>
        <v>45000</v>
      </c>
      <c r="D63" s="82">
        <f t="shared" si="0"/>
        <v>45000</v>
      </c>
      <c r="E63" s="82">
        <f t="shared" si="0"/>
        <v>823.44</v>
      </c>
      <c r="F63" s="81">
        <f>(E63*100)/D63</f>
        <v>1.8298666666666668</v>
      </c>
    </row>
    <row r="64" spans="1:6" ht="25.5" x14ac:dyDescent="0.2">
      <c r="A64" s="53" t="s">
        <v>172</v>
      </c>
      <c r="B64" s="54" t="s">
        <v>173</v>
      </c>
      <c r="C64" s="83">
        <f t="shared" si="0"/>
        <v>45000</v>
      </c>
      <c r="D64" s="83">
        <f t="shared" si="0"/>
        <v>45000</v>
      </c>
      <c r="E64" s="83">
        <f t="shared" si="0"/>
        <v>823.44</v>
      </c>
      <c r="F64" s="83">
        <f>(E64*100)/D64</f>
        <v>1.8298666666666668</v>
      </c>
    </row>
    <row r="65" spans="1:6" x14ac:dyDescent="0.2">
      <c r="A65" s="55" t="s">
        <v>174</v>
      </c>
      <c r="B65" s="56" t="s">
        <v>173</v>
      </c>
      <c r="C65" s="84">
        <v>45000</v>
      </c>
      <c r="D65" s="84">
        <v>45000</v>
      </c>
      <c r="E65" s="84">
        <v>823.44</v>
      </c>
      <c r="F65" s="84"/>
    </row>
    <row r="66" spans="1:6" x14ac:dyDescent="0.2">
      <c r="A66" s="49" t="s">
        <v>50</v>
      </c>
      <c r="B66" s="50" t="s">
        <v>51</v>
      </c>
      <c r="C66" s="80">
        <f t="shared" ref="C66:E67" si="1">C67</f>
        <v>3520700</v>
      </c>
      <c r="D66" s="80">
        <f t="shared" si="1"/>
        <v>3520700</v>
      </c>
      <c r="E66" s="80">
        <f t="shared" si="1"/>
        <v>2048193.73</v>
      </c>
      <c r="F66" s="81">
        <f>(E66*100)/D66</f>
        <v>58.175752833243386</v>
      </c>
    </row>
    <row r="67" spans="1:6" x14ac:dyDescent="0.2">
      <c r="A67" s="51" t="s">
        <v>58</v>
      </c>
      <c r="B67" s="52" t="s">
        <v>59</v>
      </c>
      <c r="C67" s="82">
        <f t="shared" si="1"/>
        <v>3520700</v>
      </c>
      <c r="D67" s="82">
        <f t="shared" si="1"/>
        <v>3520700</v>
      </c>
      <c r="E67" s="82">
        <f t="shared" si="1"/>
        <v>2048193.73</v>
      </c>
      <c r="F67" s="81">
        <f>(E67*100)/D67</f>
        <v>58.175752833243386</v>
      </c>
    </row>
    <row r="68" spans="1:6" ht="25.5" x14ac:dyDescent="0.2">
      <c r="A68" s="53" t="s">
        <v>60</v>
      </c>
      <c r="B68" s="54" t="s">
        <v>61</v>
      </c>
      <c r="C68" s="83">
        <f>C69+C70</f>
        <v>3520700</v>
      </c>
      <c r="D68" s="83">
        <f>D69+D70</f>
        <v>3520700</v>
      </c>
      <c r="E68" s="83">
        <f>E69+E70</f>
        <v>2048193.73</v>
      </c>
      <c r="F68" s="83">
        <f>(E68*100)/D68</f>
        <v>58.175752833243386</v>
      </c>
    </row>
    <row r="69" spans="1:6" x14ac:dyDescent="0.2">
      <c r="A69" s="55" t="s">
        <v>62</v>
      </c>
      <c r="B69" s="56" t="s">
        <v>63</v>
      </c>
      <c r="C69" s="84">
        <v>3422200</v>
      </c>
      <c r="D69" s="84">
        <v>3422200</v>
      </c>
      <c r="E69" s="84">
        <v>2029401.15</v>
      </c>
      <c r="F69" s="84"/>
    </row>
    <row r="70" spans="1:6" ht="25.5" x14ac:dyDescent="0.2">
      <c r="A70" s="55" t="s">
        <v>64</v>
      </c>
      <c r="B70" s="56" t="s">
        <v>65</v>
      </c>
      <c r="C70" s="84">
        <v>98500</v>
      </c>
      <c r="D70" s="84">
        <v>98500</v>
      </c>
      <c r="E70" s="84">
        <v>18792.580000000002</v>
      </c>
      <c r="F70" s="84"/>
    </row>
    <row r="71" spans="1:6" x14ac:dyDescent="0.2">
      <c r="A71" s="48" t="s">
        <v>185</v>
      </c>
      <c r="B71" s="48" t="s">
        <v>191</v>
      </c>
      <c r="C71" s="78"/>
      <c r="D71" s="78"/>
      <c r="E71" s="78"/>
      <c r="F71" s="79" t="e">
        <f>(E71*100)/D71</f>
        <v>#DIV/0!</v>
      </c>
    </row>
    <row r="72" spans="1:6" x14ac:dyDescent="0.2">
      <c r="A72" s="49" t="s">
        <v>66</v>
      </c>
      <c r="B72" s="50" t="s">
        <v>67</v>
      </c>
      <c r="C72" s="80">
        <f>C73</f>
        <v>1700</v>
      </c>
      <c r="D72" s="80">
        <f>D73</f>
        <v>1700</v>
      </c>
      <c r="E72" s="80">
        <f>E73</f>
        <v>646.98</v>
      </c>
      <c r="F72" s="81">
        <f>(E72*100)/D72</f>
        <v>38.057647058823527</v>
      </c>
    </row>
    <row r="73" spans="1:6" x14ac:dyDescent="0.2">
      <c r="A73" s="51" t="s">
        <v>85</v>
      </c>
      <c r="B73" s="52" t="s">
        <v>86</v>
      </c>
      <c r="C73" s="82">
        <f>C74+C76</f>
        <v>1700</v>
      </c>
      <c r="D73" s="82">
        <f>D74+D76</f>
        <v>1700</v>
      </c>
      <c r="E73" s="82">
        <f>E74+E76</f>
        <v>646.98</v>
      </c>
      <c r="F73" s="81">
        <f>(E73*100)/D73</f>
        <v>38.057647058823527</v>
      </c>
    </row>
    <row r="74" spans="1:6" x14ac:dyDescent="0.2">
      <c r="A74" s="53" t="s">
        <v>97</v>
      </c>
      <c r="B74" s="54" t="s">
        <v>98</v>
      </c>
      <c r="C74" s="83">
        <f>C75</f>
        <v>1700</v>
      </c>
      <c r="D74" s="83">
        <f>D75</f>
        <v>1700</v>
      </c>
      <c r="E74" s="83">
        <f>E75</f>
        <v>646.98</v>
      </c>
      <c r="F74" s="83">
        <f>(E74*100)/D74</f>
        <v>38.057647058823527</v>
      </c>
    </row>
    <row r="75" spans="1:6" x14ac:dyDescent="0.2">
      <c r="A75" s="55" t="s">
        <v>99</v>
      </c>
      <c r="B75" s="56" t="s">
        <v>100</v>
      </c>
      <c r="C75" s="84">
        <v>1700</v>
      </c>
      <c r="D75" s="84">
        <v>1700</v>
      </c>
      <c r="E75" s="84">
        <v>646.98</v>
      </c>
      <c r="F75" s="84"/>
    </row>
    <row r="76" spans="1:6" x14ac:dyDescent="0.2">
      <c r="A76" s="53" t="s">
        <v>109</v>
      </c>
      <c r="B76" s="54" t="s">
        <v>110</v>
      </c>
      <c r="C76" s="83">
        <f>C77</f>
        <v>0</v>
      </c>
      <c r="D76" s="83">
        <f>D77</f>
        <v>0</v>
      </c>
      <c r="E76" s="83">
        <f>E77</f>
        <v>0</v>
      </c>
      <c r="F76" s="83" t="e">
        <f>(E77*100)/D77</f>
        <v>#DIV/0!</v>
      </c>
    </row>
    <row r="77" spans="1:6" x14ac:dyDescent="0.2">
      <c r="A77" s="55" t="s">
        <v>119</v>
      </c>
      <c r="B77" s="56" t="s">
        <v>120</v>
      </c>
      <c r="C77" s="84">
        <v>0</v>
      </c>
      <c r="D77" s="84">
        <v>0</v>
      </c>
      <c r="E77" s="84">
        <v>0</v>
      </c>
      <c r="F77" s="84"/>
    </row>
    <row r="78" spans="1:6" x14ac:dyDescent="0.2">
      <c r="A78" s="49" t="s">
        <v>156</v>
      </c>
      <c r="B78" s="50" t="s">
        <v>157</v>
      </c>
      <c r="C78" s="80">
        <f t="shared" ref="C78:E80" si="2">C79</f>
        <v>0</v>
      </c>
      <c r="D78" s="80">
        <f t="shared" si="2"/>
        <v>0</v>
      </c>
      <c r="E78" s="80">
        <f t="shared" si="2"/>
        <v>0</v>
      </c>
      <c r="F78" s="81" t="e">
        <f>(E79*100)/D79</f>
        <v>#DIV/0!</v>
      </c>
    </row>
    <row r="79" spans="1:6" x14ac:dyDescent="0.2">
      <c r="A79" s="51" t="s">
        <v>158</v>
      </c>
      <c r="B79" s="52" t="s">
        <v>159</v>
      </c>
      <c r="C79" s="82">
        <f t="shared" si="2"/>
        <v>0</v>
      </c>
      <c r="D79" s="82">
        <f t="shared" si="2"/>
        <v>0</v>
      </c>
      <c r="E79" s="82">
        <f t="shared" si="2"/>
        <v>0</v>
      </c>
      <c r="F79" s="81" t="e">
        <f>(E80*100)/D80</f>
        <v>#DIV/0!</v>
      </c>
    </row>
    <row r="80" spans="1:6" x14ac:dyDescent="0.2">
      <c r="A80" s="53" t="s">
        <v>160</v>
      </c>
      <c r="B80" s="54" t="s">
        <v>161</v>
      </c>
      <c r="C80" s="83">
        <f t="shared" si="2"/>
        <v>0</v>
      </c>
      <c r="D80" s="83">
        <f t="shared" si="2"/>
        <v>0</v>
      </c>
      <c r="E80" s="83">
        <f t="shared" si="2"/>
        <v>0</v>
      </c>
      <c r="F80" s="83" t="e">
        <f>(E81*100)/D81</f>
        <v>#DIV/0!</v>
      </c>
    </row>
    <row r="81" spans="1:6" x14ac:dyDescent="0.2">
      <c r="A81" s="55" t="s">
        <v>162</v>
      </c>
      <c r="B81" s="56" t="s">
        <v>163</v>
      </c>
      <c r="C81" s="84">
        <v>0</v>
      </c>
      <c r="D81" s="84">
        <v>0</v>
      </c>
      <c r="E81" s="84">
        <v>0</v>
      </c>
      <c r="F81" s="84"/>
    </row>
    <row r="82" spans="1:6" x14ac:dyDescent="0.2">
      <c r="A82" s="49" t="s">
        <v>50</v>
      </c>
      <c r="B82" s="50" t="s">
        <v>51</v>
      </c>
      <c r="C82" s="80">
        <f t="shared" ref="C82:E84" si="3">C83</f>
        <v>1700</v>
      </c>
      <c r="D82" s="80">
        <f t="shared" si="3"/>
        <v>1700</v>
      </c>
      <c r="E82" s="80">
        <f t="shared" si="3"/>
        <v>631.12</v>
      </c>
      <c r="F82" s="81">
        <f>(E82*100)/D82</f>
        <v>37.124705882352941</v>
      </c>
    </row>
    <row r="83" spans="1:6" x14ac:dyDescent="0.2">
      <c r="A83" s="51" t="s">
        <v>52</v>
      </c>
      <c r="B83" s="52" t="s">
        <v>53</v>
      </c>
      <c r="C83" s="82">
        <f t="shared" si="3"/>
        <v>1700</v>
      </c>
      <c r="D83" s="82">
        <f t="shared" si="3"/>
        <v>1700</v>
      </c>
      <c r="E83" s="82">
        <f t="shared" si="3"/>
        <v>631.12</v>
      </c>
      <c r="F83" s="81">
        <f>(E83*100)/D83</f>
        <v>37.124705882352941</v>
      </c>
    </row>
    <row r="84" spans="1:6" x14ac:dyDescent="0.2">
      <c r="A84" s="53" t="s">
        <v>54</v>
      </c>
      <c r="B84" s="54" t="s">
        <v>55</v>
      </c>
      <c r="C84" s="83">
        <f t="shared" si="3"/>
        <v>1700</v>
      </c>
      <c r="D84" s="83">
        <f t="shared" si="3"/>
        <v>1700</v>
      </c>
      <c r="E84" s="83">
        <f t="shared" si="3"/>
        <v>631.12</v>
      </c>
      <c r="F84" s="83">
        <f>(E84*100)/D84</f>
        <v>37.124705882352941</v>
      </c>
    </row>
    <row r="85" spans="1:6" x14ac:dyDescent="0.2">
      <c r="A85" s="55" t="s">
        <v>56</v>
      </c>
      <c r="B85" s="56" t="s">
        <v>57</v>
      </c>
      <c r="C85" s="84">
        <v>1700</v>
      </c>
      <c r="D85" s="84">
        <v>1700</v>
      </c>
      <c r="E85" s="84">
        <v>631.12</v>
      </c>
      <c r="F85" s="84"/>
    </row>
    <row r="86" spans="1:6" x14ac:dyDescent="0.2">
      <c r="A86" s="48" t="s">
        <v>68</v>
      </c>
      <c r="B86" s="48" t="s">
        <v>192</v>
      </c>
      <c r="C86" s="78"/>
      <c r="D86" s="78"/>
      <c r="E86" s="78"/>
      <c r="F86" s="79" t="e">
        <f>(E86*100)/D86</f>
        <v>#DIV/0!</v>
      </c>
    </row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2025-07-15T10:55:52Z</cp:lastPrinted>
  <dcterms:created xsi:type="dcterms:W3CDTF">2022-08-12T12:51:27Z</dcterms:created>
  <dcterms:modified xsi:type="dcterms:W3CDTF">2025-07-15T12:45:45Z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