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2025. - TEKUĆE\ZA MF - POLUGODIŠNJI IZVJEŠTAJ O IZVRŠENJU\10985 - ODO POLUGODIŠNJI IZVJEŠTAJ O IZVRŠENJU\"/>
    </mc:Choice>
  </mc:AlternateContent>
  <xr:revisionPtr revIDLastSave="0" documentId="13_ncr:1_{6570C7D9-428E-4955-B64F-5EA8985EEA20}" xr6:coauthVersionLast="47" xr6:coauthVersionMax="47" xr10:uidLastSave="{00000000-0000-0000-0000-000000000000}"/>
  <bookViews>
    <workbookView xWindow="-120" yWindow="-120" windowWidth="29040" windowHeight="15840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rashoda'!$B$2:$L$78</definedName>
    <definedName name="_xlnm.Print_Area" localSheetId="6">'Posebni dio'!$A$1:$F$86</definedName>
    <definedName name="_xlnm.Print_Area" localSheetId="0">SAŽETAK!$B$1:$L$28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15" l="1"/>
  <c r="F83" i="15"/>
  <c r="F82" i="15"/>
  <c r="F80" i="15"/>
  <c r="F79" i="15"/>
  <c r="F78" i="15"/>
  <c r="F71" i="15"/>
  <c r="F70" i="15"/>
  <c r="F69" i="15"/>
  <c r="F61" i="15"/>
  <c r="F60" i="15"/>
  <c r="F58" i="15"/>
  <c r="F57" i="15"/>
  <c r="F56" i="15"/>
  <c r="F54" i="15"/>
  <c r="F52" i="15"/>
  <c r="F51" i="15"/>
  <c r="F45" i="15"/>
  <c r="F43" i="15"/>
  <c r="F33" i="15"/>
  <c r="F27" i="15"/>
  <c r="F22" i="15"/>
  <c r="F21" i="15"/>
  <c r="F19" i="15"/>
  <c r="F17" i="15"/>
  <c r="F14" i="15"/>
  <c r="F13" i="15"/>
  <c r="F12" i="15"/>
  <c r="G12" i="1"/>
  <c r="H12" i="1"/>
  <c r="I12" i="1"/>
  <c r="J12" i="1"/>
  <c r="L12" i="1" s="1"/>
  <c r="G15" i="1"/>
  <c r="H15" i="1"/>
  <c r="I15" i="1"/>
  <c r="J15" i="1"/>
  <c r="I16" i="1"/>
  <c r="J16" i="1" l="1"/>
  <c r="L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K27" i="1" s="1"/>
  <c r="F86" i="15"/>
  <c r="E84" i="15"/>
  <c r="D84" i="15"/>
  <c r="C84" i="15"/>
  <c r="E83" i="15"/>
  <c r="D83" i="15"/>
  <c r="C83" i="15"/>
  <c r="E82" i="15"/>
  <c r="D82" i="15"/>
  <c r="C82" i="15"/>
  <c r="E80" i="15"/>
  <c r="D80" i="15"/>
  <c r="C80" i="15"/>
  <c r="E79" i="15"/>
  <c r="D79" i="15"/>
  <c r="C79" i="15"/>
  <c r="E78" i="15"/>
  <c r="D78" i="15"/>
  <c r="C78" i="15"/>
  <c r="F77" i="15"/>
  <c r="E75" i="15"/>
  <c r="F75" i="15" s="1"/>
  <c r="D75" i="15"/>
  <c r="C75" i="15"/>
  <c r="D74" i="15"/>
  <c r="C74" i="15"/>
  <c r="D73" i="15"/>
  <c r="C73" i="15"/>
  <c r="E71" i="15"/>
  <c r="D71" i="15"/>
  <c r="C71" i="15"/>
  <c r="E70" i="15"/>
  <c r="D70" i="15"/>
  <c r="C70" i="15"/>
  <c r="E69" i="15"/>
  <c r="D69" i="15"/>
  <c r="C69" i="15"/>
  <c r="F68" i="15"/>
  <c r="E65" i="15"/>
  <c r="F65" i="15" s="1"/>
  <c r="D65" i="15"/>
  <c r="C65" i="15"/>
  <c r="D64" i="15"/>
  <c r="C64" i="15"/>
  <c r="D63" i="15"/>
  <c r="C63" i="15"/>
  <c r="E61" i="15"/>
  <c r="D61" i="15"/>
  <c r="C61" i="15"/>
  <c r="E60" i="15"/>
  <c r="D60" i="15"/>
  <c r="C60" i="15"/>
  <c r="E58" i="15"/>
  <c r="D58" i="15"/>
  <c r="C58" i="15"/>
  <c r="E57" i="15"/>
  <c r="D57" i="15"/>
  <c r="C57" i="15"/>
  <c r="E56" i="15"/>
  <c r="D56" i="15"/>
  <c r="C56" i="15"/>
  <c r="E54" i="15"/>
  <c r="D54" i="15"/>
  <c r="C54" i="15"/>
  <c r="E52" i="15"/>
  <c r="D52" i="15"/>
  <c r="C52" i="15"/>
  <c r="E51" i="15"/>
  <c r="D51" i="15"/>
  <c r="C51" i="15"/>
  <c r="E45" i="15"/>
  <c r="D45" i="15"/>
  <c r="C45" i="15"/>
  <c r="E43" i="15"/>
  <c r="D43" i="15"/>
  <c r="C43" i="15"/>
  <c r="E33" i="15"/>
  <c r="D33" i="15"/>
  <c r="C33" i="15"/>
  <c r="E27" i="15"/>
  <c r="D27" i="15"/>
  <c r="C27" i="15"/>
  <c r="E22" i="15"/>
  <c r="D22" i="15"/>
  <c r="C22" i="15"/>
  <c r="E21" i="15"/>
  <c r="D21" i="15"/>
  <c r="C21" i="15"/>
  <c r="E19" i="15"/>
  <c r="D19" i="15"/>
  <c r="C19" i="15"/>
  <c r="E17" i="15"/>
  <c r="D17" i="15"/>
  <c r="C17" i="15"/>
  <c r="E14" i="15"/>
  <c r="D14" i="15"/>
  <c r="C14" i="15"/>
  <c r="E13" i="15"/>
  <c r="D13" i="15"/>
  <c r="C13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F9" i="5"/>
  <c r="F6" i="5" s="1"/>
  <c r="H6" i="5" s="1"/>
  <c r="E9" i="5"/>
  <c r="D9" i="5"/>
  <c r="C9" i="5"/>
  <c r="H8" i="5"/>
  <c r="G8" i="5"/>
  <c r="F7" i="5"/>
  <c r="H7" i="5" s="1"/>
  <c r="E7" i="5"/>
  <c r="D7" i="5"/>
  <c r="C7" i="5"/>
  <c r="C6" i="5" s="1"/>
  <c r="E6" i="5"/>
  <c r="D6" i="5"/>
  <c r="L77" i="3"/>
  <c r="K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L67" i="3"/>
  <c r="K67" i="3"/>
  <c r="J67" i="3"/>
  <c r="I67" i="3"/>
  <c r="H67" i="3"/>
  <c r="G67" i="3"/>
  <c r="L66" i="3"/>
  <c r="K66" i="3"/>
  <c r="J66" i="3"/>
  <c r="I66" i="3"/>
  <c r="H66" i="3"/>
  <c r="G66" i="3"/>
  <c r="L65" i="3"/>
  <c r="K65" i="3"/>
  <c r="L64" i="3"/>
  <c r="K64" i="3"/>
  <c r="L63" i="3"/>
  <c r="K63" i="3"/>
  <c r="L62" i="3"/>
  <c r="K62" i="3"/>
  <c r="L61" i="3"/>
  <c r="K61" i="3"/>
  <c r="L60" i="3"/>
  <c r="K60" i="3"/>
  <c r="J60" i="3"/>
  <c r="I60" i="3"/>
  <c r="H60" i="3"/>
  <c r="G60" i="3"/>
  <c r="L59" i="3"/>
  <c r="K59" i="3"/>
  <c r="L58" i="3"/>
  <c r="K58" i="3"/>
  <c r="J58" i="3"/>
  <c r="I58" i="3"/>
  <c r="H58" i="3"/>
  <c r="G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J48" i="3"/>
  <c r="I48" i="3"/>
  <c r="H48" i="3"/>
  <c r="G48" i="3"/>
  <c r="L47" i="3"/>
  <c r="K47" i="3"/>
  <c r="L46" i="3"/>
  <c r="K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K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J19" i="3"/>
  <c r="J18" i="3" s="1"/>
  <c r="L18" i="3" s="1"/>
  <c r="I19" i="3"/>
  <c r="H19" i="3"/>
  <c r="G19" i="3"/>
  <c r="I18" i="3"/>
  <c r="H18" i="3"/>
  <c r="G18" i="3"/>
  <c r="L17" i="3"/>
  <c r="K17" i="3"/>
  <c r="L16" i="3"/>
  <c r="J16" i="3"/>
  <c r="J15" i="3" s="1"/>
  <c r="I16" i="3"/>
  <c r="H16" i="3"/>
  <c r="G16" i="3"/>
  <c r="G15" i="3" s="1"/>
  <c r="I15" i="3"/>
  <c r="H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E74" i="15" l="1"/>
  <c r="E64" i="15"/>
  <c r="G9" i="5"/>
  <c r="H9" i="5"/>
  <c r="G6" i="5"/>
  <c r="G7" i="5"/>
  <c r="L19" i="3"/>
  <c r="K18" i="3"/>
  <c r="K19" i="3"/>
  <c r="J11" i="3"/>
  <c r="L15" i="3"/>
  <c r="G11" i="3"/>
  <c r="K15" i="3"/>
  <c r="K16" i="3"/>
  <c r="F74" i="15" l="1"/>
  <c r="E73" i="15"/>
  <c r="F73" i="15" s="1"/>
  <c r="F64" i="15"/>
  <c r="E63" i="15"/>
  <c r="F63" i="15" s="1"/>
  <c r="J10" i="3"/>
  <c r="L10" i="3" s="1"/>
  <c r="L11" i="3"/>
  <c r="G10" i="3"/>
  <c r="K11" i="3"/>
  <c r="K10" i="3" l="1"/>
</calcChain>
</file>

<file path=xl/sharedStrings.xml><?xml version="1.0" encoding="utf-8"?>
<sst xmlns="http://schemas.openxmlformats.org/spreadsheetml/2006/main" count="413" uniqueCount="193">
  <si>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</si>
  <si>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</si>
  <si>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</si>
  <si>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</si>
  <si>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</si>
  <si>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</si>
  <si>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</si>
  <si>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</si>
  <si>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</si>
  <si>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</si>
  <si>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</si>
  <si>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</si>
  <si>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</si>
  <si>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</si>
  <si>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</si>
  <si>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</si>
  <si>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</si>
  <si>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</si>
  <si>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</si>
  <si>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</si>
  <si>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</si>
  <si>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</si>
  <si>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</si>
  <si>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</si>
  <si>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</si>
  <si>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</si>
  <si>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</si>
  <si>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</si>
  <si>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</si>
  <si>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</si>
  <si>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</si>
  <si>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</si>
  <si>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</si>
  <si>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</si>
  <si>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</si>
  <si>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</si>
  <si>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</si>
  <si>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</si>
  <si>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</si>
  <si>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</si>
  <si>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</si>
  <si>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</si>
  <si>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</si>
  <si>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</si>
  <si>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</si>
  <si>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</si>
  <si>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</si>
  <si>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</si>
  <si>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</si>
  <si>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</si>
  <si>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</si>
  <si>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</si>
  <si>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</si>
  <si>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</si>
  <si>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</si>
  <si>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</si>
  <si>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</si>
  <si>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</si>
  <si>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</si>
  <si>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</si>
  <si>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</si>
  <si>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</si>
  <si>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</si>
  <si>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</si>
  <si>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</si>
  <si>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</si>
  <si>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</si>
  <si>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</si>
  <si>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</si>
  <si>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</si>
  <si>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</si>
  <si>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</si>
  <si>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</si>
  <si>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</si>
  <si>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</si>
  <si>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</si>
  <si>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</si>
  <si>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</si>
  <si>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</si>
  <si>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</si>
  <si>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</si>
  <si>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</si>
  <si>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</si>
  <si>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</si>
  <si>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</si>
  <si>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</si>
  <si>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</si>
  <si>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</si>
  <si>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</si>
  <si>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</si>
  <si>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</si>
  <si>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</si>
  <si>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</si>
  <si>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</si>
  <si>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</si>
  <si>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</si>
  <si>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</si>
  <si>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</si>
  <si>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</si>
  <si>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</si>
  <si>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</si>
  <si>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</si>
  <si>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</si>
  <si>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</si>
  <si>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</si>
  <si>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</si>
  <si>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</si>
  <si>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</si>
  <si>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</si>
  <si>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</si>
  <si>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</si>
  <si>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</si>
  <si>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</si>
  <si>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</si>
  <si>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</si>
  <si>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</si>
  <si>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</si>
  <si>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</si>
  <si>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</si>
  <si>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</si>
  <si>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</si>
  <si>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</si>
  <si>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</si>
  <si>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</si>
  <si>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</si>
  <si>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</si>
  <si>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</si>
  <si>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</si>
  <si>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</si>
  <si>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</si>
  <si>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</si>
  <si>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</si>
  <si>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</si>
  <si>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</si>
  <si>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</si>
  <si>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</si>
  <si>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</si>
  <si>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</si>
  <si>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</si>
  <si>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</si>
  <si>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</si>
  <si>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</si>
  <si>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</si>
  <si>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</si>
  <si>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</si>
  <si>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</si>
  <si>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</si>
  <si>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</si>
  <si>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</si>
  <si>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</si>
  <si>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</si>
  <si>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</si>
  <si>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</si>
  <si>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</si>
  <si>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</si>
  <si>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</si>
  <si>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</si>
  <si>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</si>
  <si>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</si>
  <si>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</si>
  <si>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</si>
  <si>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</si>
  <si>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</si>
  <si>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</si>
  <si>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</si>
  <si>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</si>
  <si>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</si>
  <si>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</si>
  <si>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</si>
  <si>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</si>
  <si>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</si>
  <si>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</si>
  <si>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</si>
  <si>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</si>
  <si>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</si>
  <si>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</si>
  <si>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</si>
  <si>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</si>
  <si>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</si>
  <si>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pravosuđa, uprave i digitalne transofrmacije</t>
  </si>
  <si>
    <t>85 OPĆINSKA DRŽAVNA ODVJETNIŠTVA</t>
  </si>
  <si>
    <t>4500 BJELOVAR OPĆINSKO DRŽAVNO ODVJETNIŠTVO</t>
  </si>
  <si>
    <t>2812 DJELOVANJE DRŽAVNIH ODVJETNIŠTAVA</t>
  </si>
  <si>
    <t>11</t>
  </si>
  <si>
    <t>43</t>
  </si>
  <si>
    <t>A642000</t>
  </si>
  <si>
    <t xml:space="preserve">Progon počinitelja kaznenih i kažnjivih djela i zaštita imovine RH pred nadležnim sudovima i tijelima 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</si>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</sst>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workbookViewId="0">
      <selection activeCell="B1" sqref="B1:L28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5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4" t="s">
        <v>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4" t="s">
        <v>24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6" t="s">
        <v>31</v>
      </c>
      <c r="C7" s="106"/>
      <c r="D7" s="106"/>
      <c r="E7" s="106"/>
      <c r="F7" s="106"/>
      <c r="G7" s="5"/>
      <c r="H7" s="6"/>
      <c r="I7" s="6"/>
      <c r="J7" s="6"/>
      <c r="K7" s="22"/>
      <c r="L7" s="22"/>
    </row>
    <row r="8" spans="2:13" ht="25.5" x14ac:dyDescent="0.25">
      <c r="B8" s="103" t="s">
        <v>3</v>
      </c>
      <c r="C8" s="103"/>
      <c r="D8" s="103"/>
      <c r="E8" s="103"/>
      <c r="F8" s="103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4">
        <v>1</v>
      </c>
      <c r="C9" s="104"/>
      <c r="D9" s="104"/>
      <c r="E9" s="104"/>
      <c r="F9" s="105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99" t="s">
        <v>8</v>
      </c>
      <c r="C10" s="100"/>
      <c r="D10" s="100"/>
      <c r="E10" s="100"/>
      <c r="F10" s="101"/>
      <c r="G10" s="84">
        <v>878935.16</v>
      </c>
      <c r="H10" s="85">
        <v>1981512</v>
      </c>
      <c r="I10" s="85">
        <v>1981512</v>
      </c>
      <c r="J10" s="85">
        <v>1038753.48</v>
      </c>
      <c r="K10" s="85"/>
      <c r="L10" s="85"/>
    </row>
    <row r="11" spans="2:13" x14ac:dyDescent="0.25">
      <c r="B11" s="102" t="s">
        <v>7</v>
      </c>
      <c r="C11" s="101"/>
      <c r="D11" s="101"/>
      <c r="E11" s="101"/>
      <c r="F11" s="101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96" t="s">
        <v>0</v>
      </c>
      <c r="C12" s="97"/>
      <c r="D12" s="97"/>
      <c r="E12" s="97"/>
      <c r="F12" s="98"/>
      <c r="G12" s="86">
        <f>G10+G11</f>
        <v>878935.16</v>
      </c>
      <c r="H12" s="86">
        <f t="shared" ref="H12:J12" si="0">H10+H11</f>
        <v>1981512</v>
      </c>
      <c r="I12" s="86">
        <f t="shared" si="0"/>
        <v>1981512</v>
      </c>
      <c r="J12" s="86">
        <f t="shared" si="0"/>
        <v>1038753.48</v>
      </c>
      <c r="K12" s="87">
        <f>J12/G12*100</f>
        <v>118.18317519576755</v>
      </c>
      <c r="L12" s="87">
        <f>J12/I12*100</f>
        <v>52.422265421556865</v>
      </c>
    </row>
    <row r="13" spans="2:13" x14ac:dyDescent="0.25">
      <c r="B13" s="112" t="s">
        <v>9</v>
      </c>
      <c r="C13" s="100"/>
      <c r="D13" s="100"/>
      <c r="E13" s="100"/>
      <c r="F13" s="100"/>
      <c r="G13" s="88">
        <v>877736.43</v>
      </c>
      <c r="H13" s="85">
        <v>1960569</v>
      </c>
      <c r="I13" s="85">
        <v>1960569</v>
      </c>
      <c r="J13" s="85">
        <v>1037518.28</v>
      </c>
      <c r="K13" s="85"/>
      <c r="L13" s="85"/>
    </row>
    <row r="14" spans="2:13" x14ac:dyDescent="0.25">
      <c r="B14" s="102" t="s">
        <v>10</v>
      </c>
      <c r="C14" s="101"/>
      <c r="D14" s="101"/>
      <c r="E14" s="101"/>
      <c r="F14" s="101"/>
      <c r="G14" s="84">
        <v>1198.73</v>
      </c>
      <c r="H14" s="85">
        <v>20943</v>
      </c>
      <c r="I14" s="85">
        <v>20943</v>
      </c>
      <c r="J14" s="85">
        <v>1235.2</v>
      </c>
      <c r="K14" s="85"/>
      <c r="L14" s="85"/>
    </row>
    <row r="15" spans="2:13" x14ac:dyDescent="0.25">
      <c r="B15" s="14" t="s">
        <v>1</v>
      </c>
      <c r="C15" s="15"/>
      <c r="D15" s="15"/>
      <c r="E15" s="15"/>
      <c r="F15" s="15"/>
      <c r="G15" s="86">
        <f>G13+G14</f>
        <v>878935.16</v>
      </c>
      <c r="H15" s="86">
        <f t="shared" ref="H15:J15" si="1">H13+H14</f>
        <v>1981512</v>
      </c>
      <c r="I15" s="86">
        <f t="shared" si="1"/>
        <v>1981512</v>
      </c>
      <c r="J15" s="86">
        <f t="shared" si="1"/>
        <v>1038753.48</v>
      </c>
      <c r="K15" s="87">
        <f>J15/G15*100</f>
        <v>118.183175195768</v>
      </c>
      <c r="L15" s="87">
        <f>J15/I15*100</f>
        <v>52.422265421556894</v>
      </c>
    </row>
    <row r="16" spans="2:13" x14ac:dyDescent="0.25">
      <c r="B16" s="111" t="s">
        <v>2</v>
      </c>
      <c r="C16" s="97"/>
      <c r="D16" s="97"/>
      <c r="E16" s="97"/>
      <c r="F16" s="97"/>
      <c r="G16" s="89">
        <f>G12-G15</f>
        <v>0</v>
      </c>
      <c r="H16" s="89">
        <f t="shared" ref="H16:J16" si="2">H12-H15</f>
        <v>0</v>
      </c>
      <c r="I16" s="89">
        <f t="shared" si="2"/>
        <v>0</v>
      </c>
      <c r="J16" s="89">
        <f t="shared" si="2"/>
        <v>0</v>
      </c>
      <c r="K16" s="87" t="e">
        <f>J16/G16*100</f>
        <v>#DIV/0!</v>
      </c>
      <c r="L16" s="87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6" t="s">
        <v>28</v>
      </c>
      <c r="C18" s="106"/>
      <c r="D18" s="106"/>
      <c r="E18" s="106"/>
      <c r="F18" s="106"/>
      <c r="G18" s="7"/>
      <c r="H18" s="7"/>
      <c r="I18" s="7"/>
      <c r="J18" s="7"/>
      <c r="K18" s="1"/>
      <c r="L18" s="1"/>
      <c r="M18" s="1"/>
    </row>
    <row r="19" spans="1:49" ht="25.5" x14ac:dyDescent="0.25">
      <c r="B19" s="103" t="s">
        <v>3</v>
      </c>
      <c r="C19" s="103"/>
      <c r="D19" s="103"/>
      <c r="E19" s="103"/>
      <c r="F19" s="103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7">
        <v>1</v>
      </c>
      <c r="C20" s="108"/>
      <c r="D20" s="108"/>
      <c r="E20" s="108"/>
      <c r="F20" s="108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9" t="s">
        <v>11</v>
      </c>
      <c r="C21" s="109"/>
      <c r="D21" s="109"/>
      <c r="E21" s="109"/>
      <c r="F21" s="109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99" t="s">
        <v>12</v>
      </c>
      <c r="C22" s="100"/>
      <c r="D22" s="100"/>
      <c r="E22" s="100"/>
      <c r="F22" s="100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13" t="s">
        <v>23</v>
      </c>
      <c r="C23" s="114"/>
      <c r="D23" s="114"/>
      <c r="E23" s="114"/>
      <c r="F23" s="115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25">
      <c r="A24"/>
      <c r="B24" s="99" t="s">
        <v>5</v>
      </c>
      <c r="C24" s="100"/>
      <c r="D24" s="100"/>
      <c r="E24" s="100"/>
      <c r="F24" s="100"/>
      <c r="G24" s="88">
        <v>0</v>
      </c>
      <c r="H24" s="85">
        <v>0</v>
      </c>
      <c r="I24" s="85">
        <v>0</v>
      </c>
      <c r="J24" s="85">
        <v>0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9" t="s">
        <v>27</v>
      </c>
      <c r="C25" s="100"/>
      <c r="D25" s="100"/>
      <c r="E25" s="100"/>
      <c r="F25" s="100"/>
      <c r="G25" s="88">
        <v>0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3" t="s">
        <v>29</v>
      </c>
      <c r="C26" s="114"/>
      <c r="D26" s="114"/>
      <c r="E26" s="114"/>
      <c r="F26" s="115"/>
      <c r="G26" s="93">
        <f>G24+G25</f>
        <v>0</v>
      </c>
      <c r="H26" s="93">
        <f t="shared" ref="H26:J26" si="4">H24+H25</f>
        <v>0</v>
      </c>
      <c r="I26" s="93">
        <f t="shared" si="4"/>
        <v>0</v>
      </c>
      <c r="J26" s="93">
        <f t="shared" si="4"/>
        <v>0</v>
      </c>
      <c r="K26" s="92" t="e">
        <f>J26/G26*100</f>
        <v>#DIV/0!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0" t="s">
        <v>30</v>
      </c>
      <c r="C27" s="110"/>
      <c r="D27" s="110"/>
      <c r="E27" s="110"/>
      <c r="F27" s="110"/>
      <c r="G27" s="93">
        <f>G16+G26</f>
        <v>0</v>
      </c>
      <c r="H27" s="93">
        <f t="shared" ref="H27:J27" si="5">H16+H26</f>
        <v>0</v>
      </c>
      <c r="I27" s="93">
        <f t="shared" si="5"/>
        <v>0</v>
      </c>
      <c r="J27" s="93">
        <f t="shared" si="5"/>
        <v>0</v>
      </c>
      <c r="K27" s="92" t="e">
        <f>J27/G27*100</f>
        <v>#DIV/0!</v>
      </c>
      <c r="L27" s="92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8"/>
  <sheetViews>
    <sheetView zoomScale="90" zoomScaleNormal="90" workbookViewId="0">
      <selection activeCell="B2" sqref="B2:L7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4" t="s">
        <v>26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4" t="s">
        <v>15</v>
      </c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6" t="s">
        <v>3</v>
      </c>
      <c r="C8" s="117"/>
      <c r="D8" s="117"/>
      <c r="E8" s="117"/>
      <c r="F8" s="118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9">
        <v>1</v>
      </c>
      <c r="C9" s="120"/>
      <c r="D9" s="120"/>
      <c r="E9" s="120"/>
      <c r="F9" s="121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878935.16</v>
      </c>
      <c r="H10" s="64">
        <f>H11</f>
        <v>1981512</v>
      </c>
      <c r="I10" s="64">
        <f>I11</f>
        <v>1981512</v>
      </c>
      <c r="J10" s="64">
        <f>J11</f>
        <v>1038753.48</v>
      </c>
      <c r="K10" s="68">
        <f t="shared" ref="K10:K21" si="0">(J10*100)/G10</f>
        <v>118.18317519576756</v>
      </c>
      <c r="L10" s="68">
        <f t="shared" ref="L10:L21" si="1">(J10*100)/I10</f>
        <v>52.422265421556872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G12+G15+G18</f>
        <v>878935.16</v>
      </c>
      <c r="H11" s="64">
        <f>H12+H15+H18</f>
        <v>1981512</v>
      </c>
      <c r="I11" s="64">
        <f>I12+I15+I18</f>
        <v>1981512</v>
      </c>
      <c r="J11" s="64">
        <f>J12+J15+J18</f>
        <v>1038753.48</v>
      </c>
      <c r="K11" s="64">
        <f t="shared" si="0"/>
        <v>118.18317519576756</v>
      </c>
      <c r="L11" s="64">
        <f t="shared" si="1"/>
        <v>52.422265421556872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0</v>
      </c>
      <c r="H12" s="64">
        <f t="shared" si="2"/>
        <v>1</v>
      </c>
      <c r="I12" s="64">
        <f t="shared" si="2"/>
        <v>1</v>
      </c>
      <c r="J12" s="64">
        <f t="shared" si="2"/>
        <v>0</v>
      </c>
      <c r="K12" s="64" t="e">
        <f t="shared" si="0"/>
        <v>#DIV/0!</v>
      </c>
      <c r="L12" s="64">
        <f t="shared" si="1"/>
        <v>0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 t="shared" si="2"/>
        <v>0</v>
      </c>
      <c r="H13" s="64">
        <f t="shared" si="2"/>
        <v>1</v>
      </c>
      <c r="I13" s="64">
        <f t="shared" si="2"/>
        <v>1</v>
      </c>
      <c r="J13" s="64">
        <f t="shared" si="2"/>
        <v>0</v>
      </c>
      <c r="K13" s="64" t="e">
        <f t="shared" si="0"/>
        <v>#DIV/0!</v>
      </c>
      <c r="L13" s="64">
        <f t="shared" si="1"/>
        <v>0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0</v>
      </c>
      <c r="H14" s="65">
        <v>1</v>
      </c>
      <c r="I14" s="65">
        <v>1</v>
      </c>
      <c r="J14" s="65">
        <v>0</v>
      </c>
      <c r="K14" s="65" t="e">
        <f t="shared" si="0"/>
        <v>#DIV/0!</v>
      </c>
      <c r="L14" s="65">
        <f t="shared" si="1"/>
        <v>0</v>
      </c>
    </row>
    <row r="15" spans="2:12" x14ac:dyDescent="0.25">
      <c r="B15" s="64"/>
      <c r="C15" s="64" t="s">
        <v>58</v>
      </c>
      <c r="D15" s="64"/>
      <c r="E15" s="64"/>
      <c r="F15" s="64" t="s">
        <v>59</v>
      </c>
      <c r="G15" s="64">
        <f t="shared" ref="G15:J16" si="3">G16</f>
        <v>428</v>
      </c>
      <c r="H15" s="64">
        <f t="shared" si="3"/>
        <v>400</v>
      </c>
      <c r="I15" s="64">
        <f t="shared" si="3"/>
        <v>400</v>
      </c>
      <c r="J15" s="64">
        <f t="shared" si="3"/>
        <v>633.36</v>
      </c>
      <c r="K15" s="64">
        <f t="shared" si="0"/>
        <v>147.98130841121494</v>
      </c>
      <c r="L15" s="64">
        <f t="shared" si="1"/>
        <v>158.34</v>
      </c>
    </row>
    <row r="16" spans="2:12" x14ac:dyDescent="0.25">
      <c r="B16" s="64"/>
      <c r="C16" s="64"/>
      <c r="D16" s="64" t="s">
        <v>60</v>
      </c>
      <c r="E16" s="64"/>
      <c r="F16" s="64" t="s">
        <v>61</v>
      </c>
      <c r="G16" s="64">
        <f t="shared" si="3"/>
        <v>428</v>
      </c>
      <c r="H16" s="64">
        <f t="shared" si="3"/>
        <v>400</v>
      </c>
      <c r="I16" s="64">
        <f t="shared" si="3"/>
        <v>400</v>
      </c>
      <c r="J16" s="64">
        <f t="shared" si="3"/>
        <v>633.36</v>
      </c>
      <c r="K16" s="64">
        <f t="shared" si="0"/>
        <v>147.98130841121494</v>
      </c>
      <c r="L16" s="64">
        <f t="shared" si="1"/>
        <v>158.34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65">
        <v>428</v>
      </c>
      <c r="H17" s="65">
        <v>400</v>
      </c>
      <c r="I17" s="65">
        <v>400</v>
      </c>
      <c r="J17" s="65">
        <v>633.36</v>
      </c>
      <c r="K17" s="65">
        <f t="shared" si="0"/>
        <v>147.98130841121494</v>
      </c>
      <c r="L17" s="65">
        <f t="shared" si="1"/>
        <v>158.34</v>
      </c>
    </row>
    <row r="18" spans="2:12" x14ac:dyDescent="0.25">
      <c r="B18" s="64"/>
      <c r="C18" s="64" t="s">
        <v>64</v>
      </c>
      <c r="D18" s="64"/>
      <c r="E18" s="64"/>
      <c r="F18" s="64" t="s">
        <v>65</v>
      </c>
      <c r="G18" s="64">
        <f>G19</f>
        <v>878507.16</v>
      </c>
      <c r="H18" s="64">
        <f>H19</f>
        <v>1981111</v>
      </c>
      <c r="I18" s="64">
        <f>I19</f>
        <v>1981111</v>
      </c>
      <c r="J18" s="64">
        <f>J19</f>
        <v>1038120.12</v>
      </c>
      <c r="K18" s="64">
        <f t="shared" si="0"/>
        <v>118.16865783996569</v>
      </c>
      <c r="L18" s="64">
        <f t="shared" si="1"/>
        <v>52.400906360118135</v>
      </c>
    </row>
    <row r="19" spans="2:12" x14ac:dyDescent="0.25">
      <c r="B19" s="64"/>
      <c r="C19" s="64"/>
      <c r="D19" s="64" t="s">
        <v>66</v>
      </c>
      <c r="E19" s="64"/>
      <c r="F19" s="64" t="s">
        <v>67</v>
      </c>
      <c r="G19" s="64">
        <f>G20+G21</f>
        <v>878507.16</v>
      </c>
      <c r="H19" s="64">
        <f>H20+H21</f>
        <v>1981111</v>
      </c>
      <c r="I19" s="64">
        <f>I20+I21</f>
        <v>1981111</v>
      </c>
      <c r="J19" s="64">
        <f>J20+J21</f>
        <v>1038120.12</v>
      </c>
      <c r="K19" s="64">
        <f t="shared" si="0"/>
        <v>118.16865783996569</v>
      </c>
      <c r="L19" s="64">
        <f t="shared" si="1"/>
        <v>52.400906360118135</v>
      </c>
    </row>
    <row r="20" spans="2:12" x14ac:dyDescent="0.25">
      <c r="B20" s="65"/>
      <c r="C20" s="65"/>
      <c r="D20" s="65"/>
      <c r="E20" s="65" t="s">
        <v>68</v>
      </c>
      <c r="F20" s="65" t="s">
        <v>69</v>
      </c>
      <c r="G20" s="65">
        <v>877308.43</v>
      </c>
      <c r="H20" s="65">
        <v>1960168</v>
      </c>
      <c r="I20" s="65">
        <v>1960168</v>
      </c>
      <c r="J20" s="65">
        <v>1036884.92</v>
      </c>
      <c r="K20" s="65">
        <f t="shared" si="0"/>
        <v>118.18932595917263</v>
      </c>
      <c r="L20" s="65">
        <f t="shared" si="1"/>
        <v>52.897757743213845</v>
      </c>
    </row>
    <row r="21" spans="2:12" x14ac:dyDescent="0.25">
      <c r="B21" s="65"/>
      <c r="C21" s="65"/>
      <c r="D21" s="65"/>
      <c r="E21" s="65" t="s">
        <v>70</v>
      </c>
      <c r="F21" s="65" t="s">
        <v>71</v>
      </c>
      <c r="G21" s="65">
        <v>1198.73</v>
      </c>
      <c r="H21" s="65">
        <v>20943</v>
      </c>
      <c r="I21" s="65">
        <v>20943</v>
      </c>
      <c r="J21" s="65">
        <v>1235.2</v>
      </c>
      <c r="K21" s="65">
        <f t="shared" si="0"/>
        <v>103.04238652573974</v>
      </c>
      <c r="L21" s="65">
        <f t="shared" si="1"/>
        <v>5.8979133839469036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6" t="s">
        <v>3</v>
      </c>
      <c r="C24" s="117"/>
      <c r="D24" s="117"/>
      <c r="E24" s="117"/>
      <c r="F24" s="118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19">
        <v>1</v>
      </c>
      <c r="C25" s="120"/>
      <c r="D25" s="120"/>
      <c r="E25" s="120"/>
      <c r="F25" s="121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4"/>
      <c r="C26" s="65"/>
      <c r="D26" s="66"/>
      <c r="E26" s="67"/>
      <c r="F26" s="8" t="s">
        <v>21</v>
      </c>
      <c r="G26" s="64">
        <f>G27+G71</f>
        <v>878935.15999999992</v>
      </c>
      <c r="H26" s="64">
        <f>H27+H71</f>
        <v>1981512</v>
      </c>
      <c r="I26" s="64">
        <f>I27+I71</f>
        <v>1981512</v>
      </c>
      <c r="J26" s="64">
        <f>J27+J71</f>
        <v>1038753.48</v>
      </c>
      <c r="K26" s="69">
        <f t="shared" ref="K26:K57" si="4">(J26*100)/G26</f>
        <v>118.18317519576757</v>
      </c>
      <c r="L26" s="69">
        <f t="shared" ref="L26:L57" si="5">(J26*100)/I26</f>
        <v>52.422265421556872</v>
      </c>
    </row>
    <row r="27" spans="2:12" x14ac:dyDescent="0.25">
      <c r="B27" s="64" t="s">
        <v>72</v>
      </c>
      <c r="C27" s="64"/>
      <c r="D27" s="64"/>
      <c r="E27" s="64"/>
      <c r="F27" s="64" t="s">
        <v>73</v>
      </c>
      <c r="G27" s="64">
        <f>G28+G36+G66</f>
        <v>877736.42999999993</v>
      </c>
      <c r="H27" s="64">
        <f>H28+H36+H66</f>
        <v>1960569</v>
      </c>
      <c r="I27" s="64">
        <f>I28+I36+I66</f>
        <v>1960569</v>
      </c>
      <c r="J27" s="64">
        <f>J28+J36+J66</f>
        <v>1037518.28</v>
      </c>
      <c r="K27" s="64">
        <f t="shared" si="4"/>
        <v>118.20385306327096</v>
      </c>
      <c r="L27" s="64">
        <f t="shared" si="5"/>
        <v>52.9192433421114</v>
      </c>
    </row>
    <row r="28" spans="2:12" x14ac:dyDescent="0.25">
      <c r="B28" s="64"/>
      <c r="C28" s="64" t="s">
        <v>74</v>
      </c>
      <c r="D28" s="64"/>
      <c r="E28" s="64"/>
      <c r="F28" s="64" t="s">
        <v>75</v>
      </c>
      <c r="G28" s="64">
        <f>G29+G32+G34</f>
        <v>702405.06</v>
      </c>
      <c r="H28" s="64">
        <f>H29+H32+H34</f>
        <v>1640990</v>
      </c>
      <c r="I28" s="64">
        <f>I29+I32+I34</f>
        <v>1640990</v>
      </c>
      <c r="J28" s="64">
        <f>J29+J32+J34</f>
        <v>844508.92</v>
      </c>
      <c r="K28" s="64">
        <f t="shared" si="4"/>
        <v>120.2310416157879</v>
      </c>
      <c r="L28" s="64">
        <f t="shared" si="5"/>
        <v>51.463380032785089</v>
      </c>
    </row>
    <row r="29" spans="2:12" x14ac:dyDescent="0.25">
      <c r="B29" s="64"/>
      <c r="C29" s="64"/>
      <c r="D29" s="64" t="s">
        <v>76</v>
      </c>
      <c r="E29" s="64"/>
      <c r="F29" s="64" t="s">
        <v>77</v>
      </c>
      <c r="G29" s="64">
        <f>G30+G31</f>
        <v>587112.48</v>
      </c>
      <c r="H29" s="64">
        <f>H30+H31</f>
        <v>1371365</v>
      </c>
      <c r="I29" s="64">
        <f>I30+I31</f>
        <v>1371365</v>
      </c>
      <c r="J29" s="64">
        <f>J30+J31</f>
        <v>711639.5</v>
      </c>
      <c r="K29" s="64">
        <f t="shared" si="4"/>
        <v>121.21007885916512</v>
      </c>
      <c r="L29" s="64">
        <f t="shared" si="5"/>
        <v>51.892785655168389</v>
      </c>
    </row>
    <row r="30" spans="2:12" x14ac:dyDescent="0.25">
      <c r="B30" s="65"/>
      <c r="C30" s="65"/>
      <c r="D30" s="65"/>
      <c r="E30" s="65" t="s">
        <v>78</v>
      </c>
      <c r="F30" s="65" t="s">
        <v>79</v>
      </c>
      <c r="G30" s="65">
        <v>580810.74</v>
      </c>
      <c r="H30" s="65">
        <v>1359365</v>
      </c>
      <c r="I30" s="65">
        <v>1359365</v>
      </c>
      <c r="J30" s="65">
        <v>706656</v>
      </c>
      <c r="K30" s="65">
        <f t="shared" si="4"/>
        <v>121.66717165044159</v>
      </c>
      <c r="L30" s="65">
        <f t="shared" si="5"/>
        <v>51.98427206820832</v>
      </c>
    </row>
    <row r="31" spans="2:12" x14ac:dyDescent="0.25">
      <c r="B31" s="65"/>
      <c r="C31" s="65"/>
      <c r="D31" s="65"/>
      <c r="E31" s="65" t="s">
        <v>80</v>
      </c>
      <c r="F31" s="65" t="s">
        <v>81</v>
      </c>
      <c r="G31" s="65">
        <v>6301.74</v>
      </c>
      <c r="H31" s="65">
        <v>12000</v>
      </c>
      <c r="I31" s="65">
        <v>12000</v>
      </c>
      <c r="J31" s="65">
        <v>4983.5</v>
      </c>
      <c r="K31" s="65">
        <f t="shared" si="4"/>
        <v>79.081333092130109</v>
      </c>
      <c r="L31" s="65">
        <f t="shared" si="5"/>
        <v>41.529166666666669</v>
      </c>
    </row>
    <row r="32" spans="2:12" x14ac:dyDescent="0.25">
      <c r="B32" s="64"/>
      <c r="C32" s="64"/>
      <c r="D32" s="64" t="s">
        <v>82</v>
      </c>
      <c r="E32" s="64"/>
      <c r="F32" s="64" t="s">
        <v>83</v>
      </c>
      <c r="G32" s="64">
        <f>G33</f>
        <v>19875.810000000001</v>
      </c>
      <c r="H32" s="64">
        <f>H33</f>
        <v>45330</v>
      </c>
      <c r="I32" s="64">
        <f>I33</f>
        <v>45330</v>
      </c>
      <c r="J32" s="64">
        <f>J33</f>
        <v>19274.63</v>
      </c>
      <c r="K32" s="64">
        <f t="shared" si="4"/>
        <v>96.975318238602597</v>
      </c>
      <c r="L32" s="64">
        <f t="shared" si="5"/>
        <v>42.520692697992502</v>
      </c>
    </row>
    <row r="33" spans="2:12" x14ac:dyDescent="0.25">
      <c r="B33" s="65"/>
      <c r="C33" s="65"/>
      <c r="D33" s="65"/>
      <c r="E33" s="65" t="s">
        <v>84</v>
      </c>
      <c r="F33" s="65" t="s">
        <v>83</v>
      </c>
      <c r="G33" s="65">
        <v>19875.810000000001</v>
      </c>
      <c r="H33" s="65">
        <v>45330</v>
      </c>
      <c r="I33" s="65">
        <v>45330</v>
      </c>
      <c r="J33" s="65">
        <v>19274.63</v>
      </c>
      <c r="K33" s="65">
        <f t="shared" si="4"/>
        <v>96.975318238602597</v>
      </c>
      <c r="L33" s="65">
        <f t="shared" si="5"/>
        <v>42.520692697992502</v>
      </c>
    </row>
    <row r="34" spans="2:12" x14ac:dyDescent="0.25">
      <c r="B34" s="64"/>
      <c r="C34" s="64"/>
      <c r="D34" s="64" t="s">
        <v>85</v>
      </c>
      <c r="E34" s="64"/>
      <c r="F34" s="64" t="s">
        <v>86</v>
      </c>
      <c r="G34" s="64">
        <f>G35</f>
        <v>95416.77</v>
      </c>
      <c r="H34" s="64">
        <f>H35</f>
        <v>224295</v>
      </c>
      <c r="I34" s="64">
        <f>I35</f>
        <v>224295</v>
      </c>
      <c r="J34" s="64">
        <f>J35</f>
        <v>113594.79</v>
      </c>
      <c r="K34" s="64">
        <f t="shared" si="4"/>
        <v>119.05117936815509</v>
      </c>
      <c r="L34" s="64">
        <f t="shared" si="5"/>
        <v>50.645261820370493</v>
      </c>
    </row>
    <row r="35" spans="2:12" x14ac:dyDescent="0.25">
      <c r="B35" s="65"/>
      <c r="C35" s="65"/>
      <c r="D35" s="65"/>
      <c r="E35" s="65" t="s">
        <v>87</v>
      </c>
      <c r="F35" s="65" t="s">
        <v>88</v>
      </c>
      <c r="G35" s="65">
        <v>95416.77</v>
      </c>
      <c r="H35" s="65">
        <v>224295</v>
      </c>
      <c r="I35" s="65">
        <v>224295</v>
      </c>
      <c r="J35" s="65">
        <v>113594.79</v>
      </c>
      <c r="K35" s="65">
        <f t="shared" si="4"/>
        <v>119.05117936815509</v>
      </c>
      <c r="L35" s="65">
        <f t="shared" si="5"/>
        <v>50.645261820370493</v>
      </c>
    </row>
    <row r="36" spans="2:12" x14ac:dyDescent="0.25">
      <c r="B36" s="64"/>
      <c r="C36" s="64" t="s">
        <v>89</v>
      </c>
      <c r="D36" s="64"/>
      <c r="E36" s="64"/>
      <c r="F36" s="64" t="s">
        <v>90</v>
      </c>
      <c r="G36" s="64">
        <f>G37+G42+G48+G58+G60</f>
        <v>174903.18</v>
      </c>
      <c r="H36" s="64">
        <f>H37+H42+H48+H58+H60</f>
        <v>318171</v>
      </c>
      <c r="I36" s="64">
        <f>I37+I42+I48+I58+I60</f>
        <v>318171</v>
      </c>
      <c r="J36" s="64">
        <f>J37+J42+J48+J58+J60</f>
        <v>192462.06</v>
      </c>
      <c r="K36" s="64">
        <f t="shared" si="4"/>
        <v>110.03919997337957</v>
      </c>
      <c r="L36" s="64">
        <f t="shared" si="5"/>
        <v>60.490132664510597</v>
      </c>
    </row>
    <row r="37" spans="2:12" x14ac:dyDescent="0.25">
      <c r="B37" s="64"/>
      <c r="C37" s="64"/>
      <c r="D37" s="64" t="s">
        <v>91</v>
      </c>
      <c r="E37" s="64"/>
      <c r="F37" s="64" t="s">
        <v>92</v>
      </c>
      <c r="G37" s="64">
        <f>G38+G39+G40+G41</f>
        <v>26210.440000000002</v>
      </c>
      <c r="H37" s="64">
        <f>H38+H39+H40+H41</f>
        <v>55500</v>
      </c>
      <c r="I37" s="64">
        <f>I38+I39+I40+I41</f>
        <v>55500</v>
      </c>
      <c r="J37" s="64">
        <f>J38+J39+J40+J41</f>
        <v>29680.53</v>
      </c>
      <c r="K37" s="64">
        <f t="shared" si="4"/>
        <v>113.23934279622928</v>
      </c>
      <c r="L37" s="64">
        <f t="shared" si="5"/>
        <v>53.478432432432434</v>
      </c>
    </row>
    <row r="38" spans="2:12" x14ac:dyDescent="0.25">
      <c r="B38" s="65"/>
      <c r="C38" s="65"/>
      <c r="D38" s="65"/>
      <c r="E38" s="65" t="s">
        <v>93</v>
      </c>
      <c r="F38" s="65" t="s">
        <v>94</v>
      </c>
      <c r="G38" s="65">
        <v>1483.7</v>
      </c>
      <c r="H38" s="65">
        <v>4200</v>
      </c>
      <c r="I38" s="65">
        <v>4200</v>
      </c>
      <c r="J38" s="65">
        <v>2337.3200000000002</v>
      </c>
      <c r="K38" s="65">
        <f t="shared" si="4"/>
        <v>157.53319404192223</v>
      </c>
      <c r="L38" s="65">
        <f t="shared" si="5"/>
        <v>55.650476190476191</v>
      </c>
    </row>
    <row r="39" spans="2:12" x14ac:dyDescent="0.25">
      <c r="B39" s="65"/>
      <c r="C39" s="65"/>
      <c r="D39" s="65"/>
      <c r="E39" s="65" t="s">
        <v>95</v>
      </c>
      <c r="F39" s="65" t="s">
        <v>96</v>
      </c>
      <c r="G39" s="65">
        <v>24126.74</v>
      </c>
      <c r="H39" s="65">
        <v>50000</v>
      </c>
      <c r="I39" s="65">
        <v>50000</v>
      </c>
      <c r="J39" s="65">
        <v>26803.61</v>
      </c>
      <c r="K39" s="65">
        <f t="shared" si="4"/>
        <v>111.09503397475166</v>
      </c>
      <c r="L39" s="65">
        <f t="shared" si="5"/>
        <v>53.607219999999998</v>
      </c>
    </row>
    <row r="40" spans="2:12" x14ac:dyDescent="0.25">
      <c r="B40" s="65"/>
      <c r="C40" s="65"/>
      <c r="D40" s="65"/>
      <c r="E40" s="65" t="s">
        <v>97</v>
      </c>
      <c r="F40" s="65" t="s">
        <v>98</v>
      </c>
      <c r="G40" s="65">
        <v>0</v>
      </c>
      <c r="H40" s="65">
        <v>600</v>
      </c>
      <c r="I40" s="65">
        <v>600</v>
      </c>
      <c r="J40" s="65">
        <v>153</v>
      </c>
      <c r="K40" s="65" t="e">
        <f t="shared" si="4"/>
        <v>#DIV/0!</v>
      </c>
      <c r="L40" s="65">
        <f t="shared" si="5"/>
        <v>25.5</v>
      </c>
    </row>
    <row r="41" spans="2:12" x14ac:dyDescent="0.25">
      <c r="B41" s="65"/>
      <c r="C41" s="65"/>
      <c r="D41" s="65"/>
      <c r="E41" s="65" t="s">
        <v>99</v>
      </c>
      <c r="F41" s="65" t="s">
        <v>100</v>
      </c>
      <c r="G41" s="65">
        <v>600</v>
      </c>
      <c r="H41" s="65">
        <v>700</v>
      </c>
      <c r="I41" s="65">
        <v>700</v>
      </c>
      <c r="J41" s="65">
        <v>386.6</v>
      </c>
      <c r="K41" s="65">
        <f t="shared" si="4"/>
        <v>64.433333333333337</v>
      </c>
      <c r="L41" s="65">
        <f t="shared" si="5"/>
        <v>55.228571428571428</v>
      </c>
    </row>
    <row r="42" spans="2:12" x14ac:dyDescent="0.25">
      <c r="B42" s="64"/>
      <c r="C42" s="64"/>
      <c r="D42" s="64" t="s">
        <v>101</v>
      </c>
      <c r="E42" s="64"/>
      <c r="F42" s="64" t="s">
        <v>102</v>
      </c>
      <c r="G42" s="64">
        <f>G43+G44+G45+G46+G47</f>
        <v>10782.21</v>
      </c>
      <c r="H42" s="64">
        <f>H43+H44+H45+H46+H47</f>
        <v>20950</v>
      </c>
      <c r="I42" s="64">
        <f>I43+I44+I45+I46+I47</f>
        <v>20950</v>
      </c>
      <c r="J42" s="64">
        <f>J43+J44+J45+J46+J47</f>
        <v>11888.38</v>
      </c>
      <c r="K42" s="64">
        <f t="shared" si="4"/>
        <v>110.25921402013132</v>
      </c>
      <c r="L42" s="64">
        <f t="shared" si="5"/>
        <v>56.746443914081148</v>
      </c>
    </row>
    <row r="43" spans="2:12" x14ac:dyDescent="0.25">
      <c r="B43" s="65"/>
      <c r="C43" s="65"/>
      <c r="D43" s="65"/>
      <c r="E43" s="65" t="s">
        <v>103</v>
      </c>
      <c r="F43" s="65" t="s">
        <v>104</v>
      </c>
      <c r="G43" s="65">
        <v>8942.56</v>
      </c>
      <c r="H43" s="65">
        <v>15700</v>
      </c>
      <c r="I43" s="65">
        <v>15700</v>
      </c>
      <c r="J43" s="65">
        <v>9341.3799999999992</v>
      </c>
      <c r="K43" s="65">
        <f t="shared" si="4"/>
        <v>104.45979674724018</v>
      </c>
      <c r="L43" s="65">
        <f t="shared" si="5"/>
        <v>59.499235668789808</v>
      </c>
    </row>
    <row r="44" spans="2:12" x14ac:dyDescent="0.25">
      <c r="B44" s="65"/>
      <c r="C44" s="65"/>
      <c r="D44" s="65"/>
      <c r="E44" s="65" t="s">
        <v>105</v>
      </c>
      <c r="F44" s="65" t="s">
        <v>106</v>
      </c>
      <c r="G44" s="65">
        <v>1647.65</v>
      </c>
      <c r="H44" s="65">
        <v>3600</v>
      </c>
      <c r="I44" s="65">
        <v>3600</v>
      </c>
      <c r="J44" s="65">
        <v>2328.9299999999998</v>
      </c>
      <c r="K44" s="65">
        <f t="shared" si="4"/>
        <v>141.34858738202894</v>
      </c>
      <c r="L44" s="65">
        <f t="shared" si="5"/>
        <v>64.692499999999995</v>
      </c>
    </row>
    <row r="45" spans="2:12" x14ac:dyDescent="0.25">
      <c r="B45" s="65"/>
      <c r="C45" s="65"/>
      <c r="D45" s="65"/>
      <c r="E45" s="65" t="s">
        <v>107</v>
      </c>
      <c r="F45" s="65" t="s">
        <v>108</v>
      </c>
      <c r="G45" s="65">
        <v>0</v>
      </c>
      <c r="H45" s="65">
        <v>500</v>
      </c>
      <c r="I45" s="65">
        <v>500</v>
      </c>
      <c r="J45" s="65">
        <v>218.07</v>
      </c>
      <c r="K45" s="65" t="e">
        <f t="shared" si="4"/>
        <v>#DIV/0!</v>
      </c>
      <c r="L45" s="65">
        <f t="shared" si="5"/>
        <v>43.613999999999997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150</v>
      </c>
      <c r="H46" s="65">
        <v>1000</v>
      </c>
      <c r="I46" s="65">
        <v>1000</v>
      </c>
      <c r="J46" s="65">
        <v>0</v>
      </c>
      <c r="K46" s="65">
        <f t="shared" si="4"/>
        <v>0</v>
      </c>
      <c r="L46" s="65">
        <f t="shared" si="5"/>
        <v>0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42</v>
      </c>
      <c r="H47" s="65">
        <v>150</v>
      </c>
      <c r="I47" s="65">
        <v>150</v>
      </c>
      <c r="J47" s="65">
        <v>0</v>
      </c>
      <c r="K47" s="65">
        <f t="shared" si="4"/>
        <v>0</v>
      </c>
      <c r="L47" s="65">
        <f t="shared" si="5"/>
        <v>0</v>
      </c>
    </row>
    <row r="48" spans="2:12" x14ac:dyDescent="0.25">
      <c r="B48" s="64"/>
      <c r="C48" s="64"/>
      <c r="D48" s="64" t="s">
        <v>113</v>
      </c>
      <c r="E48" s="64"/>
      <c r="F48" s="64" t="s">
        <v>114</v>
      </c>
      <c r="G48" s="64">
        <f>G49+G50+G51+G52+G53+G54+G55+G56+G57</f>
        <v>136410.37</v>
      </c>
      <c r="H48" s="64">
        <f>H49+H50+H51+H52+H53+H54+H55+H56+H57</f>
        <v>236661</v>
      </c>
      <c r="I48" s="64">
        <f>I49+I50+I51+I52+I53+I54+I55+I56+I57</f>
        <v>236661</v>
      </c>
      <c r="J48" s="64">
        <f>J49+J50+J51+J52+J53+J54+J55+J56+J57</f>
        <v>149328.47999999998</v>
      </c>
      <c r="K48" s="64">
        <f t="shared" si="4"/>
        <v>109.47003515935043</v>
      </c>
      <c r="L48" s="64">
        <f t="shared" si="5"/>
        <v>63.098051643490052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10026.9</v>
      </c>
      <c r="H49" s="65">
        <v>20000</v>
      </c>
      <c r="I49" s="65">
        <v>20000</v>
      </c>
      <c r="J49" s="65">
        <v>11063.34</v>
      </c>
      <c r="K49" s="65">
        <f t="shared" si="4"/>
        <v>110.33659456063191</v>
      </c>
      <c r="L49" s="65">
        <f t="shared" si="5"/>
        <v>55.316699999999997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2252.98</v>
      </c>
      <c r="H50" s="65">
        <v>3500</v>
      </c>
      <c r="I50" s="65">
        <v>3500</v>
      </c>
      <c r="J50" s="65">
        <v>346.62</v>
      </c>
      <c r="K50" s="65">
        <f t="shared" si="4"/>
        <v>15.384956812754663</v>
      </c>
      <c r="L50" s="65">
        <f t="shared" si="5"/>
        <v>9.9034285714285719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1710</v>
      </c>
      <c r="H51" s="65">
        <v>900</v>
      </c>
      <c r="I51" s="65">
        <v>900</v>
      </c>
      <c r="J51" s="65">
        <v>0</v>
      </c>
      <c r="K51" s="65">
        <f t="shared" si="4"/>
        <v>0</v>
      </c>
      <c r="L51" s="65">
        <f t="shared" si="5"/>
        <v>0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650.15</v>
      </c>
      <c r="H52" s="65">
        <v>1300</v>
      </c>
      <c r="I52" s="65">
        <v>1300</v>
      </c>
      <c r="J52" s="65">
        <v>646.99</v>
      </c>
      <c r="K52" s="65">
        <f t="shared" si="4"/>
        <v>99.513958317311392</v>
      </c>
      <c r="L52" s="65">
        <f t="shared" si="5"/>
        <v>49.768461538461537</v>
      </c>
    </row>
    <row r="53" spans="2:12" x14ac:dyDescent="0.25">
      <c r="B53" s="65"/>
      <c r="C53" s="65"/>
      <c r="D53" s="65"/>
      <c r="E53" s="65" t="s">
        <v>123</v>
      </c>
      <c r="F53" s="65" t="s">
        <v>124</v>
      </c>
      <c r="G53" s="65">
        <v>1893.85</v>
      </c>
      <c r="H53" s="65">
        <v>3700</v>
      </c>
      <c r="I53" s="65">
        <v>3700</v>
      </c>
      <c r="J53" s="65">
        <v>1781.31</v>
      </c>
      <c r="K53" s="65">
        <f t="shared" si="4"/>
        <v>94.057607519074907</v>
      </c>
      <c r="L53" s="65">
        <f t="shared" si="5"/>
        <v>48.143513513513511</v>
      </c>
    </row>
    <row r="54" spans="2:12" x14ac:dyDescent="0.25">
      <c r="B54" s="65"/>
      <c r="C54" s="65"/>
      <c r="D54" s="65"/>
      <c r="E54" s="65" t="s">
        <v>125</v>
      </c>
      <c r="F54" s="65" t="s">
        <v>126</v>
      </c>
      <c r="G54" s="65">
        <v>0</v>
      </c>
      <c r="H54" s="65">
        <v>5760</v>
      </c>
      <c r="I54" s="65">
        <v>5760</v>
      </c>
      <c r="J54" s="65">
        <v>4320.95</v>
      </c>
      <c r="K54" s="65" t="e">
        <f t="shared" si="4"/>
        <v>#DIV/0!</v>
      </c>
      <c r="L54" s="65">
        <f t="shared" si="5"/>
        <v>75.016493055555557</v>
      </c>
    </row>
    <row r="55" spans="2:12" x14ac:dyDescent="0.25">
      <c r="B55" s="65"/>
      <c r="C55" s="65"/>
      <c r="D55" s="65"/>
      <c r="E55" s="65" t="s">
        <v>127</v>
      </c>
      <c r="F55" s="65" t="s">
        <v>128</v>
      </c>
      <c r="G55" s="65">
        <v>119430.49</v>
      </c>
      <c r="H55" s="65">
        <v>200001</v>
      </c>
      <c r="I55" s="65">
        <v>200001</v>
      </c>
      <c r="J55" s="65">
        <v>130296.93</v>
      </c>
      <c r="K55" s="65">
        <f t="shared" si="4"/>
        <v>109.09854761543723</v>
      </c>
      <c r="L55" s="65">
        <f t="shared" si="5"/>
        <v>65.148139259303704</v>
      </c>
    </row>
    <row r="56" spans="2:12" x14ac:dyDescent="0.25">
      <c r="B56" s="65"/>
      <c r="C56" s="65"/>
      <c r="D56" s="65"/>
      <c r="E56" s="65" t="s">
        <v>129</v>
      </c>
      <c r="F56" s="65" t="s">
        <v>130</v>
      </c>
      <c r="G56" s="65">
        <v>48.36</v>
      </c>
      <c r="H56" s="65">
        <v>500</v>
      </c>
      <c r="I56" s="65">
        <v>500</v>
      </c>
      <c r="J56" s="65">
        <v>185.65</v>
      </c>
      <c r="K56" s="65">
        <f t="shared" si="4"/>
        <v>383.89164598842018</v>
      </c>
      <c r="L56" s="65">
        <f t="shared" si="5"/>
        <v>37.130000000000003</v>
      </c>
    </row>
    <row r="57" spans="2:12" x14ac:dyDescent="0.25">
      <c r="B57" s="65"/>
      <c r="C57" s="65"/>
      <c r="D57" s="65"/>
      <c r="E57" s="65" t="s">
        <v>131</v>
      </c>
      <c r="F57" s="65" t="s">
        <v>132</v>
      </c>
      <c r="G57" s="65">
        <v>397.64</v>
      </c>
      <c r="H57" s="65">
        <v>1000</v>
      </c>
      <c r="I57" s="65">
        <v>1000</v>
      </c>
      <c r="J57" s="65">
        <v>686.69</v>
      </c>
      <c r="K57" s="65">
        <f t="shared" si="4"/>
        <v>172.69137913690776</v>
      </c>
      <c r="L57" s="65">
        <f t="shared" si="5"/>
        <v>68.668999999999997</v>
      </c>
    </row>
    <row r="58" spans="2:12" x14ac:dyDescent="0.25">
      <c r="B58" s="64"/>
      <c r="C58" s="64"/>
      <c r="D58" s="64" t="s">
        <v>133</v>
      </c>
      <c r="E58" s="64"/>
      <c r="F58" s="64" t="s">
        <v>134</v>
      </c>
      <c r="G58" s="64">
        <f>G59</f>
        <v>124</v>
      </c>
      <c r="H58" s="64">
        <f>H59</f>
        <v>300</v>
      </c>
      <c r="I58" s="64">
        <f>I59</f>
        <v>300</v>
      </c>
      <c r="J58" s="64">
        <f>J59</f>
        <v>104.88</v>
      </c>
      <c r="K58" s="64">
        <f t="shared" ref="K58:K77" si="6">(J58*100)/G58</f>
        <v>84.58064516129032</v>
      </c>
      <c r="L58" s="64">
        <f t="shared" ref="L58:L77" si="7">(J58*100)/I58</f>
        <v>34.96</v>
      </c>
    </row>
    <row r="59" spans="2:12" x14ac:dyDescent="0.25">
      <c r="B59" s="65"/>
      <c r="C59" s="65"/>
      <c r="D59" s="65"/>
      <c r="E59" s="65" t="s">
        <v>135</v>
      </c>
      <c r="F59" s="65" t="s">
        <v>136</v>
      </c>
      <c r="G59" s="65">
        <v>124</v>
      </c>
      <c r="H59" s="65">
        <v>300</v>
      </c>
      <c r="I59" s="65">
        <v>300</v>
      </c>
      <c r="J59" s="65">
        <v>104.88</v>
      </c>
      <c r="K59" s="65">
        <f t="shared" si="6"/>
        <v>84.58064516129032</v>
      </c>
      <c r="L59" s="65">
        <f t="shared" si="7"/>
        <v>34.96</v>
      </c>
    </row>
    <row r="60" spans="2:12" x14ac:dyDescent="0.25">
      <c r="B60" s="64"/>
      <c r="C60" s="64"/>
      <c r="D60" s="64" t="s">
        <v>137</v>
      </c>
      <c r="E60" s="64"/>
      <c r="F60" s="64" t="s">
        <v>138</v>
      </c>
      <c r="G60" s="64">
        <f>G61+G62+G63+G64+G65</f>
        <v>1376.16</v>
      </c>
      <c r="H60" s="64">
        <f>H61+H62+H63+H64+H65</f>
        <v>4760</v>
      </c>
      <c r="I60" s="64">
        <f>I61+I62+I63+I64+I65</f>
        <v>4760</v>
      </c>
      <c r="J60" s="64">
        <f>J61+J62+J63+J64+J65</f>
        <v>1459.7900000000002</v>
      </c>
      <c r="K60" s="64">
        <f t="shared" si="6"/>
        <v>106.07705499360539</v>
      </c>
      <c r="L60" s="64">
        <f t="shared" si="7"/>
        <v>30.667857142857144</v>
      </c>
    </row>
    <row r="61" spans="2:12" x14ac:dyDescent="0.25">
      <c r="B61" s="65"/>
      <c r="C61" s="65"/>
      <c r="D61" s="65"/>
      <c r="E61" s="65" t="s">
        <v>139</v>
      </c>
      <c r="F61" s="65" t="s">
        <v>140</v>
      </c>
      <c r="G61" s="65">
        <v>296.16000000000003</v>
      </c>
      <c r="H61" s="65">
        <v>660</v>
      </c>
      <c r="I61" s="65">
        <v>660</v>
      </c>
      <c r="J61" s="65">
        <v>296.16000000000003</v>
      </c>
      <c r="K61" s="65">
        <f t="shared" si="6"/>
        <v>99.999999999999986</v>
      </c>
      <c r="L61" s="65">
        <f t="shared" si="7"/>
        <v>44.872727272727275</v>
      </c>
    </row>
    <row r="62" spans="2:12" x14ac:dyDescent="0.25">
      <c r="B62" s="65"/>
      <c r="C62" s="65"/>
      <c r="D62" s="65"/>
      <c r="E62" s="65" t="s">
        <v>141</v>
      </c>
      <c r="F62" s="65" t="s">
        <v>142</v>
      </c>
      <c r="G62" s="65">
        <v>0</v>
      </c>
      <c r="H62" s="65">
        <v>100</v>
      </c>
      <c r="I62" s="65">
        <v>100</v>
      </c>
      <c r="J62" s="65">
        <v>0</v>
      </c>
      <c r="K62" s="65" t="e">
        <f t="shared" si="6"/>
        <v>#DIV/0!</v>
      </c>
      <c r="L62" s="65">
        <f t="shared" si="7"/>
        <v>0</v>
      </c>
    </row>
    <row r="63" spans="2:12" x14ac:dyDescent="0.25">
      <c r="B63" s="65"/>
      <c r="C63" s="65"/>
      <c r="D63" s="65"/>
      <c r="E63" s="65" t="s">
        <v>143</v>
      </c>
      <c r="F63" s="65" t="s">
        <v>144</v>
      </c>
      <c r="G63" s="65">
        <v>980</v>
      </c>
      <c r="H63" s="65">
        <v>2400</v>
      </c>
      <c r="I63" s="65">
        <v>2400</v>
      </c>
      <c r="J63" s="65">
        <v>1138</v>
      </c>
      <c r="K63" s="65">
        <f t="shared" si="6"/>
        <v>116.12244897959184</v>
      </c>
      <c r="L63" s="65">
        <f t="shared" si="7"/>
        <v>47.416666666666664</v>
      </c>
    </row>
    <row r="64" spans="2:12" x14ac:dyDescent="0.25">
      <c r="B64" s="65"/>
      <c r="C64" s="65"/>
      <c r="D64" s="65"/>
      <c r="E64" s="65" t="s">
        <v>145</v>
      </c>
      <c r="F64" s="65" t="s">
        <v>146</v>
      </c>
      <c r="G64" s="65">
        <v>0</v>
      </c>
      <c r="H64" s="65">
        <v>1300</v>
      </c>
      <c r="I64" s="65">
        <v>1300</v>
      </c>
      <c r="J64" s="65">
        <v>0</v>
      </c>
      <c r="K64" s="65" t="e">
        <f t="shared" si="6"/>
        <v>#DIV/0!</v>
      </c>
      <c r="L64" s="65">
        <f t="shared" si="7"/>
        <v>0</v>
      </c>
    </row>
    <row r="65" spans="2:12" x14ac:dyDescent="0.25">
      <c r="B65" s="65"/>
      <c r="C65" s="65"/>
      <c r="D65" s="65"/>
      <c r="E65" s="65" t="s">
        <v>147</v>
      </c>
      <c r="F65" s="65" t="s">
        <v>138</v>
      </c>
      <c r="G65" s="65">
        <v>100</v>
      </c>
      <c r="H65" s="65">
        <v>300</v>
      </c>
      <c r="I65" s="65">
        <v>300</v>
      </c>
      <c r="J65" s="65">
        <v>25.63</v>
      </c>
      <c r="K65" s="65">
        <f t="shared" si="6"/>
        <v>25.63</v>
      </c>
      <c r="L65" s="65">
        <f t="shared" si="7"/>
        <v>8.543333333333333</v>
      </c>
    </row>
    <row r="66" spans="2:12" x14ac:dyDescent="0.25">
      <c r="B66" s="64"/>
      <c r="C66" s="64" t="s">
        <v>148</v>
      </c>
      <c r="D66" s="64"/>
      <c r="E66" s="64"/>
      <c r="F66" s="64" t="s">
        <v>149</v>
      </c>
      <c r="G66" s="64">
        <f>G67+G69</f>
        <v>428.19</v>
      </c>
      <c r="H66" s="64">
        <f>H67+H69</f>
        <v>1408</v>
      </c>
      <c r="I66" s="64">
        <f>I67+I69</f>
        <v>1408</v>
      </c>
      <c r="J66" s="64">
        <f>J67+J69</f>
        <v>547.29999999999995</v>
      </c>
      <c r="K66" s="64">
        <f t="shared" si="6"/>
        <v>127.81709054391742</v>
      </c>
      <c r="L66" s="64">
        <f t="shared" si="7"/>
        <v>38.870738636363633</v>
      </c>
    </row>
    <row r="67" spans="2:12" x14ac:dyDescent="0.25">
      <c r="B67" s="64"/>
      <c r="C67" s="64"/>
      <c r="D67" s="64" t="s">
        <v>150</v>
      </c>
      <c r="E67" s="64"/>
      <c r="F67" s="64" t="s">
        <v>151</v>
      </c>
      <c r="G67" s="64">
        <f>G68</f>
        <v>94.87</v>
      </c>
      <c r="H67" s="64">
        <f>H68</f>
        <v>748</v>
      </c>
      <c r="I67" s="64">
        <f>I68</f>
        <v>748</v>
      </c>
      <c r="J67" s="64">
        <f>J68</f>
        <v>58.4</v>
      </c>
      <c r="K67" s="64">
        <f t="shared" si="6"/>
        <v>61.557921366079896</v>
      </c>
      <c r="L67" s="64">
        <f t="shared" si="7"/>
        <v>7.8074866310160429</v>
      </c>
    </row>
    <row r="68" spans="2:12" x14ac:dyDescent="0.25">
      <c r="B68" s="65"/>
      <c r="C68" s="65"/>
      <c r="D68" s="65"/>
      <c r="E68" s="65" t="s">
        <v>152</v>
      </c>
      <c r="F68" s="65" t="s">
        <v>153</v>
      </c>
      <c r="G68" s="65">
        <v>94.87</v>
      </c>
      <c r="H68" s="65">
        <v>748</v>
      </c>
      <c r="I68" s="65">
        <v>748</v>
      </c>
      <c r="J68" s="65">
        <v>58.4</v>
      </c>
      <c r="K68" s="65">
        <f t="shared" si="6"/>
        <v>61.557921366079896</v>
      </c>
      <c r="L68" s="65">
        <f t="shared" si="7"/>
        <v>7.8074866310160429</v>
      </c>
    </row>
    <row r="69" spans="2:12" x14ac:dyDescent="0.25">
      <c r="B69" s="64"/>
      <c r="C69" s="64"/>
      <c r="D69" s="64" t="s">
        <v>154</v>
      </c>
      <c r="E69" s="64"/>
      <c r="F69" s="64" t="s">
        <v>155</v>
      </c>
      <c r="G69" s="64">
        <f>G70</f>
        <v>333.32</v>
      </c>
      <c r="H69" s="64">
        <f>H70</f>
        <v>660</v>
      </c>
      <c r="I69" s="64">
        <f>I70</f>
        <v>660</v>
      </c>
      <c r="J69" s="64">
        <f>J70</f>
        <v>488.9</v>
      </c>
      <c r="K69" s="64">
        <f t="shared" si="6"/>
        <v>146.6758670346814</v>
      </c>
      <c r="L69" s="64">
        <f t="shared" si="7"/>
        <v>74.075757575757578</v>
      </c>
    </row>
    <row r="70" spans="2:12" x14ac:dyDescent="0.25">
      <c r="B70" s="65"/>
      <c r="C70" s="65"/>
      <c r="D70" s="65"/>
      <c r="E70" s="65" t="s">
        <v>156</v>
      </c>
      <c r="F70" s="65" t="s">
        <v>157</v>
      </c>
      <c r="G70" s="65">
        <v>333.32</v>
      </c>
      <c r="H70" s="65">
        <v>660</v>
      </c>
      <c r="I70" s="65">
        <v>660</v>
      </c>
      <c r="J70" s="65">
        <v>488.9</v>
      </c>
      <c r="K70" s="65">
        <f t="shared" si="6"/>
        <v>146.6758670346814</v>
      </c>
      <c r="L70" s="65">
        <f t="shared" si="7"/>
        <v>74.075757575757578</v>
      </c>
    </row>
    <row r="71" spans="2:12" x14ac:dyDescent="0.25">
      <c r="B71" s="64" t="s">
        <v>158</v>
      </c>
      <c r="C71" s="64"/>
      <c r="D71" s="64"/>
      <c r="E71" s="64"/>
      <c r="F71" s="64" t="s">
        <v>159</v>
      </c>
      <c r="G71" s="64">
        <f>G72+G75</f>
        <v>1198.73</v>
      </c>
      <c r="H71" s="64">
        <f>H72+H75</f>
        <v>20943</v>
      </c>
      <c r="I71" s="64">
        <f>I72+I75</f>
        <v>20943</v>
      </c>
      <c r="J71" s="64">
        <f>J72+J75</f>
        <v>1235.2</v>
      </c>
      <c r="K71" s="64">
        <f t="shared" si="6"/>
        <v>103.04238652573974</v>
      </c>
      <c r="L71" s="64">
        <f t="shared" si="7"/>
        <v>5.8979133839469036</v>
      </c>
    </row>
    <row r="72" spans="2:12" x14ac:dyDescent="0.25">
      <c r="B72" s="64"/>
      <c r="C72" s="64" t="s">
        <v>160</v>
      </c>
      <c r="D72" s="64"/>
      <c r="E72" s="64"/>
      <c r="F72" s="64" t="s">
        <v>161</v>
      </c>
      <c r="G72" s="64">
        <f t="shared" ref="G72:J73" si="8">G73</f>
        <v>1198.73</v>
      </c>
      <c r="H72" s="64">
        <f t="shared" si="8"/>
        <v>9943</v>
      </c>
      <c r="I72" s="64">
        <f t="shared" si="8"/>
        <v>9943</v>
      </c>
      <c r="J72" s="64">
        <f t="shared" si="8"/>
        <v>1235.2</v>
      </c>
      <c r="K72" s="64">
        <f t="shared" si="6"/>
        <v>103.04238652573974</v>
      </c>
      <c r="L72" s="64">
        <f t="shared" si="7"/>
        <v>12.422810017097456</v>
      </c>
    </row>
    <row r="73" spans="2:12" x14ac:dyDescent="0.25">
      <c r="B73" s="64"/>
      <c r="C73" s="64"/>
      <c r="D73" s="64" t="s">
        <v>162</v>
      </c>
      <c r="E73" s="64"/>
      <c r="F73" s="64" t="s">
        <v>163</v>
      </c>
      <c r="G73" s="64">
        <f t="shared" si="8"/>
        <v>1198.73</v>
      </c>
      <c r="H73" s="64">
        <f t="shared" si="8"/>
        <v>9943</v>
      </c>
      <c r="I73" s="64">
        <f t="shared" si="8"/>
        <v>9943</v>
      </c>
      <c r="J73" s="64">
        <f t="shared" si="8"/>
        <v>1235.2</v>
      </c>
      <c r="K73" s="64">
        <f t="shared" si="6"/>
        <v>103.04238652573974</v>
      </c>
      <c r="L73" s="64">
        <f t="shared" si="7"/>
        <v>12.422810017097456</v>
      </c>
    </row>
    <row r="74" spans="2:12" x14ac:dyDescent="0.25">
      <c r="B74" s="65"/>
      <c r="C74" s="65"/>
      <c r="D74" s="65"/>
      <c r="E74" s="65" t="s">
        <v>164</v>
      </c>
      <c r="F74" s="65" t="s">
        <v>165</v>
      </c>
      <c r="G74" s="65">
        <v>1198.73</v>
      </c>
      <c r="H74" s="65">
        <v>9943</v>
      </c>
      <c r="I74" s="65">
        <v>9943</v>
      </c>
      <c r="J74" s="65">
        <v>1235.2</v>
      </c>
      <c r="K74" s="65">
        <f t="shared" si="6"/>
        <v>103.04238652573974</v>
      </c>
      <c r="L74" s="65">
        <f t="shared" si="7"/>
        <v>12.422810017097456</v>
      </c>
    </row>
    <row r="75" spans="2:12" x14ac:dyDescent="0.25">
      <c r="B75" s="64"/>
      <c r="C75" s="64" t="s">
        <v>166</v>
      </c>
      <c r="D75" s="64"/>
      <c r="E75" s="64"/>
      <c r="F75" s="64" t="s">
        <v>167</v>
      </c>
      <c r="G75" s="64">
        <f t="shared" ref="G75:J76" si="9">G76</f>
        <v>0</v>
      </c>
      <c r="H75" s="64">
        <f t="shared" si="9"/>
        <v>11000</v>
      </c>
      <c r="I75" s="64">
        <f t="shared" si="9"/>
        <v>11000</v>
      </c>
      <c r="J75" s="64">
        <f t="shared" si="9"/>
        <v>0</v>
      </c>
      <c r="K75" s="64" t="e">
        <f t="shared" si="6"/>
        <v>#DIV/0!</v>
      </c>
      <c r="L75" s="64">
        <f t="shared" si="7"/>
        <v>0</v>
      </c>
    </row>
    <row r="76" spans="2:12" x14ac:dyDescent="0.25">
      <c r="B76" s="64"/>
      <c r="C76" s="64"/>
      <c r="D76" s="64" t="s">
        <v>168</v>
      </c>
      <c r="E76" s="64"/>
      <c r="F76" s="64" t="s">
        <v>169</v>
      </c>
      <c r="G76" s="64">
        <f t="shared" si="9"/>
        <v>0</v>
      </c>
      <c r="H76" s="64">
        <f t="shared" si="9"/>
        <v>11000</v>
      </c>
      <c r="I76" s="64">
        <f t="shared" si="9"/>
        <v>11000</v>
      </c>
      <c r="J76" s="64">
        <f t="shared" si="9"/>
        <v>0</v>
      </c>
      <c r="K76" s="64" t="e">
        <f t="shared" si="6"/>
        <v>#DIV/0!</v>
      </c>
      <c r="L76" s="64">
        <f t="shared" si="7"/>
        <v>0</v>
      </c>
    </row>
    <row r="77" spans="2:12" x14ac:dyDescent="0.25">
      <c r="B77" s="65"/>
      <c r="C77" s="65"/>
      <c r="D77" s="65"/>
      <c r="E77" s="65" t="s">
        <v>170</v>
      </c>
      <c r="F77" s="65" t="s">
        <v>169</v>
      </c>
      <c r="G77" s="65">
        <v>0</v>
      </c>
      <c r="H77" s="65">
        <v>11000</v>
      </c>
      <c r="I77" s="65">
        <v>11000</v>
      </c>
      <c r="J77" s="65">
        <v>0</v>
      </c>
      <c r="K77" s="65" t="e">
        <f t="shared" si="6"/>
        <v>#DIV/0!</v>
      </c>
      <c r="L77" s="65">
        <f t="shared" si="7"/>
        <v>0</v>
      </c>
    </row>
    <row r="78" spans="2:12" x14ac:dyDescent="0.25">
      <c r="B78" s="64"/>
      <c r="C78" s="65"/>
      <c r="D78" s="66"/>
      <c r="E78" s="67"/>
      <c r="F78" s="8"/>
      <c r="G78" s="64"/>
      <c r="H78" s="64"/>
      <c r="I78" s="64"/>
      <c r="J78" s="64"/>
      <c r="K78" s="69"/>
      <c r="L78" s="69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F10" sqref="F10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94" t="s">
        <v>16</v>
      </c>
      <c r="C2" s="94"/>
      <c r="D2" s="94"/>
      <c r="E2" s="94"/>
      <c r="F2" s="94"/>
      <c r="G2" s="94"/>
      <c r="H2" s="94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39</v>
      </c>
      <c r="C6" s="70">
        <f>C7+C9+C11</f>
        <v>878935.16</v>
      </c>
      <c r="D6" s="70">
        <f>D7+D9+D11</f>
        <v>1981512</v>
      </c>
      <c r="E6" s="70">
        <f>E7+E9+E11</f>
        <v>1981512</v>
      </c>
      <c r="F6" s="70">
        <f>F7+F9+F11</f>
        <v>1038753.48</v>
      </c>
      <c r="G6" s="71">
        <f t="shared" ref="G6:G19" si="0">(F6*100)/C6</f>
        <v>118.18317519576756</v>
      </c>
      <c r="H6" s="71">
        <f t="shared" ref="H6:H19" si="1">(F6*100)/E6</f>
        <v>52.422265421556872</v>
      </c>
    </row>
    <row r="7" spans="1:8" x14ac:dyDescent="0.25">
      <c r="A7"/>
      <c r="B7" s="8" t="s">
        <v>171</v>
      </c>
      <c r="C7" s="70">
        <f>C8</f>
        <v>878507.16</v>
      </c>
      <c r="D7" s="70">
        <f>D8</f>
        <v>1981111</v>
      </c>
      <c r="E7" s="70">
        <f>E8</f>
        <v>1981111</v>
      </c>
      <c r="F7" s="70">
        <f>F8</f>
        <v>1038120.12</v>
      </c>
      <c r="G7" s="71">
        <f t="shared" si="0"/>
        <v>118.16865783996569</v>
      </c>
      <c r="H7" s="71">
        <f t="shared" si="1"/>
        <v>52.400906360118135</v>
      </c>
    </row>
    <row r="8" spans="1:8" x14ac:dyDescent="0.25">
      <c r="A8"/>
      <c r="B8" s="16" t="s">
        <v>172</v>
      </c>
      <c r="C8" s="72">
        <v>878507.16</v>
      </c>
      <c r="D8" s="72">
        <v>1981111</v>
      </c>
      <c r="E8" s="72">
        <v>1981111</v>
      </c>
      <c r="F8" s="73">
        <v>1038120.12</v>
      </c>
      <c r="G8" s="69">
        <f t="shared" si="0"/>
        <v>118.16865783996569</v>
      </c>
      <c r="H8" s="69">
        <f t="shared" si="1"/>
        <v>52.400906360118135</v>
      </c>
    </row>
    <row r="9" spans="1:8" x14ac:dyDescent="0.25">
      <c r="A9"/>
      <c r="B9" s="8" t="s">
        <v>173</v>
      </c>
      <c r="C9" s="70">
        <f>C10</f>
        <v>428</v>
      </c>
      <c r="D9" s="70">
        <f>D10</f>
        <v>400</v>
      </c>
      <c r="E9" s="70">
        <f>E10</f>
        <v>400</v>
      </c>
      <c r="F9" s="70">
        <f>F10</f>
        <v>633.36</v>
      </c>
      <c r="G9" s="71">
        <f t="shared" si="0"/>
        <v>147.98130841121494</v>
      </c>
      <c r="H9" s="71">
        <f t="shared" si="1"/>
        <v>158.34</v>
      </c>
    </row>
    <row r="10" spans="1:8" x14ac:dyDescent="0.25">
      <c r="A10"/>
      <c r="B10" s="16" t="s">
        <v>174</v>
      </c>
      <c r="C10" s="72">
        <v>428</v>
      </c>
      <c r="D10" s="72">
        <v>400</v>
      </c>
      <c r="E10" s="72">
        <v>400</v>
      </c>
      <c r="F10" s="73">
        <v>633.36</v>
      </c>
      <c r="G10" s="69">
        <f t="shared" si="0"/>
        <v>147.98130841121494</v>
      </c>
      <c r="H10" s="69">
        <f t="shared" si="1"/>
        <v>158.34</v>
      </c>
    </row>
    <row r="11" spans="1:8" x14ac:dyDescent="0.25">
      <c r="A11"/>
      <c r="B11" s="8" t="s">
        <v>175</v>
      </c>
      <c r="C11" s="70">
        <f>C12</f>
        <v>0</v>
      </c>
      <c r="D11" s="70">
        <f>D12</f>
        <v>1</v>
      </c>
      <c r="E11" s="70">
        <f>E12</f>
        <v>1</v>
      </c>
      <c r="F11" s="70">
        <f>F12</f>
        <v>0</v>
      </c>
      <c r="G11" s="71" t="e">
        <f t="shared" si="0"/>
        <v>#DIV/0!</v>
      </c>
      <c r="H11" s="71">
        <f t="shared" si="1"/>
        <v>0</v>
      </c>
    </row>
    <row r="12" spans="1:8" x14ac:dyDescent="0.25">
      <c r="A12"/>
      <c r="B12" s="16" t="s">
        <v>176</v>
      </c>
      <c r="C12" s="72">
        <v>0</v>
      </c>
      <c r="D12" s="72">
        <v>1</v>
      </c>
      <c r="E12" s="72">
        <v>1</v>
      </c>
      <c r="F12" s="73">
        <v>0</v>
      </c>
      <c r="G12" s="69" t="e">
        <f t="shared" si="0"/>
        <v>#DIV/0!</v>
      </c>
      <c r="H12" s="69">
        <f t="shared" si="1"/>
        <v>0</v>
      </c>
    </row>
    <row r="13" spans="1:8" x14ac:dyDescent="0.25">
      <c r="B13" s="8" t="s">
        <v>32</v>
      </c>
      <c r="C13" s="74">
        <f>C14+C16+C18</f>
        <v>878935.16</v>
      </c>
      <c r="D13" s="74">
        <f>D14+D16+D18</f>
        <v>1981512</v>
      </c>
      <c r="E13" s="74">
        <f>E14+E16+E18</f>
        <v>1981512</v>
      </c>
      <c r="F13" s="74">
        <f>F14+F16+F18</f>
        <v>1038753.48</v>
      </c>
      <c r="G13" s="71">
        <f t="shared" si="0"/>
        <v>118.18317519576756</v>
      </c>
      <c r="H13" s="71">
        <f t="shared" si="1"/>
        <v>52.422265421556872</v>
      </c>
    </row>
    <row r="14" spans="1:8" x14ac:dyDescent="0.25">
      <c r="A14"/>
      <c r="B14" s="8" t="s">
        <v>171</v>
      </c>
      <c r="C14" s="74">
        <f>C15</f>
        <v>878507.16</v>
      </c>
      <c r="D14" s="74">
        <f>D15</f>
        <v>1981111</v>
      </c>
      <c r="E14" s="74">
        <f>E15</f>
        <v>1981111</v>
      </c>
      <c r="F14" s="74">
        <f>F15</f>
        <v>1038120.12</v>
      </c>
      <c r="G14" s="71">
        <f t="shared" si="0"/>
        <v>118.16865783996569</v>
      </c>
      <c r="H14" s="71">
        <f t="shared" si="1"/>
        <v>52.400906360118135</v>
      </c>
    </row>
    <row r="15" spans="1:8" x14ac:dyDescent="0.25">
      <c r="A15"/>
      <c r="B15" s="16" t="s">
        <v>172</v>
      </c>
      <c r="C15" s="72">
        <v>878507.16</v>
      </c>
      <c r="D15" s="72">
        <v>1981111</v>
      </c>
      <c r="E15" s="75">
        <v>1981111</v>
      </c>
      <c r="F15" s="73">
        <v>1038120.12</v>
      </c>
      <c r="G15" s="69">
        <f t="shared" si="0"/>
        <v>118.16865783996569</v>
      </c>
      <c r="H15" s="69">
        <f t="shared" si="1"/>
        <v>52.400906360118135</v>
      </c>
    </row>
    <row r="16" spans="1:8" x14ac:dyDescent="0.25">
      <c r="A16"/>
      <c r="B16" s="8" t="s">
        <v>173</v>
      </c>
      <c r="C16" s="74">
        <f>C17</f>
        <v>428</v>
      </c>
      <c r="D16" s="74">
        <f>D17</f>
        <v>400</v>
      </c>
      <c r="E16" s="74">
        <f>E17</f>
        <v>400</v>
      </c>
      <c r="F16" s="74">
        <f>F17</f>
        <v>633.36</v>
      </c>
      <c r="G16" s="71">
        <f t="shared" si="0"/>
        <v>147.98130841121494</v>
      </c>
      <c r="H16" s="71">
        <f t="shared" si="1"/>
        <v>158.34</v>
      </c>
    </row>
    <row r="17" spans="1:8" x14ac:dyDescent="0.25">
      <c r="A17"/>
      <c r="B17" s="16" t="s">
        <v>174</v>
      </c>
      <c r="C17" s="72">
        <v>428</v>
      </c>
      <c r="D17" s="72">
        <v>400</v>
      </c>
      <c r="E17" s="75">
        <v>400</v>
      </c>
      <c r="F17" s="73">
        <v>633.36</v>
      </c>
      <c r="G17" s="69">
        <f t="shared" si="0"/>
        <v>147.98130841121494</v>
      </c>
      <c r="H17" s="69">
        <f t="shared" si="1"/>
        <v>158.34</v>
      </c>
    </row>
    <row r="18" spans="1:8" x14ac:dyDescent="0.25">
      <c r="A18"/>
      <c r="B18" s="8" t="s">
        <v>175</v>
      </c>
      <c r="C18" s="74">
        <f>C19</f>
        <v>0</v>
      </c>
      <c r="D18" s="74">
        <f>D19</f>
        <v>1</v>
      </c>
      <c r="E18" s="74">
        <f>E19</f>
        <v>1</v>
      </c>
      <c r="F18" s="74">
        <f>F19</f>
        <v>0</v>
      </c>
      <c r="G18" s="71" t="e">
        <f t="shared" si="0"/>
        <v>#DIV/0!</v>
      </c>
      <c r="H18" s="71">
        <f t="shared" si="1"/>
        <v>0</v>
      </c>
    </row>
    <row r="19" spans="1:8" x14ac:dyDescent="0.25">
      <c r="A19"/>
      <c r="B19" s="16" t="s">
        <v>176</v>
      </c>
      <c r="C19" s="72">
        <v>0</v>
      </c>
      <c r="D19" s="72">
        <v>1</v>
      </c>
      <c r="E19" s="75">
        <v>1</v>
      </c>
      <c r="F19" s="73">
        <v>0</v>
      </c>
      <c r="G19" s="69" t="e">
        <f t="shared" si="0"/>
        <v>#DIV/0!</v>
      </c>
      <c r="H19" s="69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17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4">
        <f t="shared" ref="C6:F7" si="0">C7</f>
        <v>878935.16</v>
      </c>
      <c r="D6" s="74">
        <f t="shared" si="0"/>
        <v>1981512</v>
      </c>
      <c r="E6" s="74">
        <f t="shared" si="0"/>
        <v>1981512</v>
      </c>
      <c r="F6" s="74">
        <f t="shared" si="0"/>
        <v>1038753.48</v>
      </c>
      <c r="G6" s="69">
        <f>(F6*100)/C6</f>
        <v>118.18317519576756</v>
      </c>
      <c r="H6" s="69">
        <f>(F6*100)/E6</f>
        <v>52.422265421556872</v>
      </c>
    </row>
    <row r="7" spans="2:8" x14ac:dyDescent="0.25">
      <c r="B7" s="8" t="s">
        <v>177</v>
      </c>
      <c r="C7" s="74">
        <f t="shared" si="0"/>
        <v>878935.16</v>
      </c>
      <c r="D7" s="74">
        <f t="shared" si="0"/>
        <v>1981512</v>
      </c>
      <c r="E7" s="74">
        <f t="shared" si="0"/>
        <v>1981512</v>
      </c>
      <c r="F7" s="74">
        <f t="shared" si="0"/>
        <v>1038753.48</v>
      </c>
      <c r="G7" s="69">
        <f>(F7*100)/C7</f>
        <v>118.18317519576756</v>
      </c>
      <c r="H7" s="69">
        <f>(F7*100)/E7</f>
        <v>52.422265421556872</v>
      </c>
    </row>
    <row r="8" spans="2:8" x14ac:dyDescent="0.25">
      <c r="B8" s="11" t="s">
        <v>178</v>
      </c>
      <c r="C8" s="72">
        <v>878935.16</v>
      </c>
      <c r="D8" s="72">
        <v>1981512</v>
      </c>
      <c r="E8" s="72">
        <v>1981512</v>
      </c>
      <c r="F8" s="73">
        <v>1038753.48</v>
      </c>
      <c r="G8" s="69">
        <f>(F8*100)/C8</f>
        <v>118.18317519576756</v>
      </c>
      <c r="H8" s="69">
        <f>(F8*100)/E8</f>
        <v>52.422265421556872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4" t="s">
        <v>25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5.75" customHeight="1" x14ac:dyDescent="0.25">
      <c r="B5" s="94" t="s">
        <v>18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6" t="s">
        <v>3</v>
      </c>
      <c r="C7" s="117"/>
      <c r="D7" s="117"/>
      <c r="E7" s="117"/>
      <c r="F7" s="118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6">
        <v>1</v>
      </c>
      <c r="C8" s="117"/>
      <c r="D8" s="117"/>
      <c r="E8" s="117"/>
      <c r="F8" s="118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19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40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42"/>
  <sheetViews>
    <sheetView tabSelected="1" topLeftCell="A58" zoomScaleNormal="100" workbookViewId="0">
      <selection activeCell="F74" sqref="F74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7" t="s">
        <v>33</v>
      </c>
      <c r="B1" s="38" t="s">
        <v>179</v>
      </c>
      <c r="C1" s="39"/>
    </row>
    <row r="2" spans="1:6" ht="15" customHeight="1" x14ac:dyDescent="0.2">
      <c r="A2" s="40" t="s">
        <v>34</v>
      </c>
      <c r="B2" s="41" t="s">
        <v>180</v>
      </c>
      <c r="C2" s="39"/>
    </row>
    <row r="3" spans="1:6" ht="43.5" customHeight="1" x14ac:dyDescent="0.2">
      <c r="A3" s="42" t="s">
        <v>35</v>
      </c>
      <c r="B3" s="37" t="s">
        <v>181</v>
      </c>
      <c r="C3" s="39"/>
    </row>
    <row r="4" spans="1:6" x14ac:dyDescent="0.2">
      <c r="A4" s="42" t="s">
        <v>36</v>
      </c>
      <c r="B4" s="43" t="s">
        <v>182</v>
      </c>
      <c r="C4" s="39"/>
    </row>
    <row r="5" spans="1:6" x14ac:dyDescent="0.2">
      <c r="A5" s="44"/>
      <c r="B5" s="45"/>
      <c r="C5" s="39"/>
    </row>
    <row r="6" spans="1:6" x14ac:dyDescent="0.2">
      <c r="A6" s="44" t="s">
        <v>37</v>
      </c>
      <c r="B6" s="45"/>
      <c r="C6" s="39"/>
    </row>
    <row r="7" spans="1:6" x14ac:dyDescent="0.2">
      <c r="A7" s="46" t="s">
        <v>183</v>
      </c>
      <c r="B7" s="45"/>
      <c r="C7" s="76">
        <f>C12+C56</f>
        <v>1981111</v>
      </c>
      <c r="D7" s="76">
        <f>D12+D56</f>
        <v>1981111</v>
      </c>
      <c r="E7" s="76">
        <f>E12+E56</f>
        <v>1038120.12</v>
      </c>
      <c r="F7" s="76">
        <f>(E7*100)/D7</f>
        <v>52.400906360118135</v>
      </c>
    </row>
    <row r="8" spans="1:6" x14ac:dyDescent="0.2">
      <c r="A8" s="46" t="s">
        <v>74</v>
      </c>
      <c r="B8" s="45"/>
      <c r="C8" s="76">
        <f>C69</f>
        <v>400</v>
      </c>
      <c r="D8" s="76">
        <f>D69</f>
        <v>400</v>
      </c>
      <c r="E8" s="76">
        <f>E69</f>
        <v>633.36</v>
      </c>
      <c r="F8" s="76">
        <f>(E8*100)/D8</f>
        <v>158.34</v>
      </c>
    </row>
    <row r="9" spans="1:6" x14ac:dyDescent="0.2">
      <c r="A9" s="46" t="s">
        <v>184</v>
      </c>
      <c r="B9" s="45"/>
      <c r="C9" s="76">
        <f>C78</f>
        <v>1</v>
      </c>
      <c r="D9" s="76">
        <f>D78</f>
        <v>1</v>
      </c>
      <c r="E9" s="76">
        <f>E78</f>
        <v>0</v>
      </c>
      <c r="F9" s="76">
        <f>(E9*100)/D9</f>
        <v>0</v>
      </c>
    </row>
    <row r="10" spans="1:6" s="56" customFormat="1" x14ac:dyDescent="0.2"/>
    <row r="11" spans="1:6" ht="38.25" x14ac:dyDescent="0.2">
      <c r="A11" s="46" t="s">
        <v>185</v>
      </c>
      <c r="B11" s="46" t="s">
        <v>186</v>
      </c>
      <c r="C11" s="46" t="s">
        <v>43</v>
      </c>
      <c r="D11" s="46" t="s">
        <v>187</v>
      </c>
      <c r="E11" s="46" t="s">
        <v>188</v>
      </c>
      <c r="F11" s="46" t="s">
        <v>189</v>
      </c>
    </row>
    <row r="12" spans="1:6" x14ac:dyDescent="0.2">
      <c r="A12" s="48" t="s">
        <v>72</v>
      </c>
      <c r="B12" s="49" t="s">
        <v>73</v>
      </c>
      <c r="C12" s="79">
        <f>C13+C21+C51</f>
        <v>1960168</v>
      </c>
      <c r="D12" s="79">
        <f>D13+D21+D51</f>
        <v>1960168</v>
      </c>
      <c r="E12" s="79">
        <f>E13+E21+E51</f>
        <v>1036884.92</v>
      </c>
      <c r="F12" s="80">
        <f>(E12*100)/D12</f>
        <v>52.897757743213845</v>
      </c>
    </row>
    <row r="13" spans="1:6" x14ac:dyDescent="0.2">
      <c r="A13" s="50" t="s">
        <v>74</v>
      </c>
      <c r="B13" s="51" t="s">
        <v>75</v>
      </c>
      <c r="C13" s="81">
        <f>C14+C17+C19</f>
        <v>1640990</v>
      </c>
      <c r="D13" s="81">
        <f>D14+D17+D19</f>
        <v>1640990</v>
      </c>
      <c r="E13" s="81">
        <f>E14+E17+E19</f>
        <v>844508.92</v>
      </c>
      <c r="F13" s="80">
        <f>(E13*100)/D13</f>
        <v>51.463380032785089</v>
      </c>
    </row>
    <row r="14" spans="1:6" x14ac:dyDescent="0.2">
      <c r="A14" s="52" t="s">
        <v>76</v>
      </c>
      <c r="B14" s="53" t="s">
        <v>77</v>
      </c>
      <c r="C14" s="82">
        <f>C15+C16</f>
        <v>1371365</v>
      </c>
      <c r="D14" s="82">
        <f>D15+D16</f>
        <v>1371365</v>
      </c>
      <c r="E14" s="82">
        <f>E15+E16</f>
        <v>711639.5</v>
      </c>
      <c r="F14" s="82">
        <f>(E14*100)/D14</f>
        <v>51.892785655168389</v>
      </c>
    </row>
    <row r="15" spans="1:6" x14ac:dyDescent="0.2">
      <c r="A15" s="54" t="s">
        <v>78</v>
      </c>
      <c r="B15" s="55" t="s">
        <v>79</v>
      </c>
      <c r="C15" s="83">
        <v>1359365</v>
      </c>
      <c r="D15" s="83">
        <v>1359365</v>
      </c>
      <c r="E15" s="83">
        <v>706656</v>
      </c>
      <c r="F15" s="83"/>
    </row>
    <row r="16" spans="1:6" x14ac:dyDescent="0.2">
      <c r="A16" s="54" t="s">
        <v>80</v>
      </c>
      <c r="B16" s="55" t="s">
        <v>81</v>
      </c>
      <c r="C16" s="83">
        <v>12000</v>
      </c>
      <c r="D16" s="83">
        <v>12000</v>
      </c>
      <c r="E16" s="83">
        <v>4983.5</v>
      </c>
      <c r="F16" s="83"/>
    </row>
    <row r="17" spans="1:6" x14ac:dyDescent="0.2">
      <c r="A17" s="52" t="s">
        <v>82</v>
      </c>
      <c r="B17" s="53" t="s">
        <v>83</v>
      </c>
      <c r="C17" s="82">
        <f>C18</f>
        <v>45330</v>
      </c>
      <c r="D17" s="82">
        <f>D18</f>
        <v>45330</v>
      </c>
      <c r="E17" s="82">
        <f>E18</f>
        <v>19274.63</v>
      </c>
      <c r="F17" s="82">
        <f>(E17*100)/D17</f>
        <v>42.520692697992502</v>
      </c>
    </row>
    <row r="18" spans="1:6" x14ac:dyDescent="0.2">
      <c r="A18" s="54" t="s">
        <v>84</v>
      </c>
      <c r="B18" s="55" t="s">
        <v>83</v>
      </c>
      <c r="C18" s="83">
        <v>45330</v>
      </c>
      <c r="D18" s="83">
        <v>45330</v>
      </c>
      <c r="E18" s="83">
        <v>19274.63</v>
      </c>
      <c r="F18" s="83"/>
    </row>
    <row r="19" spans="1:6" x14ac:dyDescent="0.2">
      <c r="A19" s="52" t="s">
        <v>85</v>
      </c>
      <c r="B19" s="53" t="s">
        <v>86</v>
      </c>
      <c r="C19" s="82">
        <f>C20</f>
        <v>224295</v>
      </c>
      <c r="D19" s="82">
        <f>D20</f>
        <v>224295</v>
      </c>
      <c r="E19" s="82">
        <f>E20</f>
        <v>113594.79</v>
      </c>
      <c r="F19" s="82">
        <f>(E19*100)/D19</f>
        <v>50.645261820370493</v>
      </c>
    </row>
    <row r="20" spans="1:6" x14ac:dyDescent="0.2">
      <c r="A20" s="54" t="s">
        <v>87</v>
      </c>
      <c r="B20" s="55" t="s">
        <v>88</v>
      </c>
      <c r="C20" s="83">
        <v>224295</v>
      </c>
      <c r="D20" s="83">
        <v>224295</v>
      </c>
      <c r="E20" s="83">
        <v>113594.79</v>
      </c>
      <c r="F20" s="83"/>
    </row>
    <row r="21" spans="1:6" x14ac:dyDescent="0.2">
      <c r="A21" s="50" t="s">
        <v>89</v>
      </c>
      <c r="B21" s="51" t="s">
        <v>90</v>
      </c>
      <c r="C21" s="81">
        <f>C22+C27+C33+C43+C45</f>
        <v>317770</v>
      </c>
      <c r="D21" s="81">
        <f>D22+D27+D33+D43+D45</f>
        <v>317770</v>
      </c>
      <c r="E21" s="81">
        <f>E22+E27+E33+E43+E45</f>
        <v>191828.69999999998</v>
      </c>
      <c r="F21" s="80">
        <f>(E21*100)/D21</f>
        <v>60.367152342889511</v>
      </c>
    </row>
    <row r="22" spans="1:6" x14ac:dyDescent="0.2">
      <c r="A22" s="52" t="s">
        <v>91</v>
      </c>
      <c r="B22" s="53" t="s">
        <v>92</v>
      </c>
      <c r="C22" s="82">
        <f>C23+C24+C25+C26</f>
        <v>55500</v>
      </c>
      <c r="D22" s="82">
        <f>D23+D24+D25+D26</f>
        <v>55500</v>
      </c>
      <c r="E22" s="82">
        <f>E23+E24+E25+E26</f>
        <v>29680.53</v>
      </c>
      <c r="F22" s="82">
        <f>(E22*100)/D22</f>
        <v>53.478432432432434</v>
      </c>
    </row>
    <row r="23" spans="1:6" x14ac:dyDescent="0.2">
      <c r="A23" s="54" t="s">
        <v>93</v>
      </c>
      <c r="B23" s="55" t="s">
        <v>94</v>
      </c>
      <c r="C23" s="83">
        <v>4200</v>
      </c>
      <c r="D23" s="83">
        <v>4200</v>
      </c>
      <c r="E23" s="83">
        <v>2337.3200000000002</v>
      </c>
      <c r="F23" s="83"/>
    </row>
    <row r="24" spans="1:6" ht="25.5" x14ac:dyDescent="0.2">
      <c r="A24" s="54" t="s">
        <v>95</v>
      </c>
      <c r="B24" s="55" t="s">
        <v>96</v>
      </c>
      <c r="C24" s="83">
        <v>50000</v>
      </c>
      <c r="D24" s="83">
        <v>50000</v>
      </c>
      <c r="E24" s="83">
        <v>26803.61</v>
      </c>
      <c r="F24" s="83"/>
    </row>
    <row r="25" spans="1:6" x14ac:dyDescent="0.2">
      <c r="A25" s="54" t="s">
        <v>97</v>
      </c>
      <c r="B25" s="55" t="s">
        <v>98</v>
      </c>
      <c r="C25" s="83">
        <v>600</v>
      </c>
      <c r="D25" s="83">
        <v>600</v>
      </c>
      <c r="E25" s="83">
        <v>153</v>
      </c>
      <c r="F25" s="83"/>
    </row>
    <row r="26" spans="1:6" x14ac:dyDescent="0.2">
      <c r="A26" s="54" t="s">
        <v>99</v>
      </c>
      <c r="B26" s="55" t="s">
        <v>100</v>
      </c>
      <c r="C26" s="83">
        <v>700</v>
      </c>
      <c r="D26" s="83">
        <v>700</v>
      </c>
      <c r="E26" s="83">
        <v>386.6</v>
      </c>
      <c r="F26" s="83"/>
    </row>
    <row r="27" spans="1:6" x14ac:dyDescent="0.2">
      <c r="A27" s="52" t="s">
        <v>101</v>
      </c>
      <c r="B27" s="53" t="s">
        <v>102</v>
      </c>
      <c r="C27" s="82">
        <f>C28+C29+C30+C31+C32</f>
        <v>20550</v>
      </c>
      <c r="D27" s="82">
        <f>D28+D29+D30+D31+D32</f>
        <v>20550</v>
      </c>
      <c r="E27" s="82">
        <f>E28+E29+E30+E31+E32</f>
        <v>11255.02</v>
      </c>
      <c r="F27" s="82">
        <f>(E27*100)/D27</f>
        <v>54.768953771289539</v>
      </c>
    </row>
    <row r="28" spans="1:6" x14ac:dyDescent="0.2">
      <c r="A28" s="54" t="s">
        <v>103</v>
      </c>
      <c r="B28" s="55" t="s">
        <v>104</v>
      </c>
      <c r="C28" s="83">
        <v>15300</v>
      </c>
      <c r="D28" s="83">
        <v>15300</v>
      </c>
      <c r="E28" s="83">
        <v>8708.02</v>
      </c>
      <c r="F28" s="83"/>
    </row>
    <row r="29" spans="1:6" x14ac:dyDescent="0.2">
      <c r="A29" s="54" t="s">
        <v>105</v>
      </c>
      <c r="B29" s="55" t="s">
        <v>106</v>
      </c>
      <c r="C29" s="83">
        <v>3600</v>
      </c>
      <c r="D29" s="83">
        <v>3600</v>
      </c>
      <c r="E29" s="83">
        <v>2328.9299999999998</v>
      </c>
      <c r="F29" s="83"/>
    </row>
    <row r="30" spans="1:6" x14ac:dyDescent="0.2">
      <c r="A30" s="54" t="s">
        <v>107</v>
      </c>
      <c r="B30" s="55" t="s">
        <v>108</v>
      </c>
      <c r="C30" s="83">
        <v>500</v>
      </c>
      <c r="D30" s="83">
        <v>500</v>
      </c>
      <c r="E30" s="83">
        <v>218.07</v>
      </c>
      <c r="F30" s="83"/>
    </row>
    <row r="31" spans="1:6" x14ac:dyDescent="0.2">
      <c r="A31" s="54" t="s">
        <v>109</v>
      </c>
      <c r="B31" s="55" t="s">
        <v>110</v>
      </c>
      <c r="C31" s="83">
        <v>1000</v>
      </c>
      <c r="D31" s="83">
        <v>1000</v>
      </c>
      <c r="E31" s="83">
        <v>0</v>
      </c>
      <c r="F31" s="83"/>
    </row>
    <row r="32" spans="1:6" x14ac:dyDescent="0.2">
      <c r="A32" s="54" t="s">
        <v>111</v>
      </c>
      <c r="B32" s="55" t="s">
        <v>112</v>
      </c>
      <c r="C32" s="83">
        <v>150</v>
      </c>
      <c r="D32" s="83">
        <v>150</v>
      </c>
      <c r="E32" s="83">
        <v>0</v>
      </c>
      <c r="F32" s="83"/>
    </row>
    <row r="33" spans="1:6" x14ac:dyDescent="0.2">
      <c r="A33" s="52" t="s">
        <v>113</v>
      </c>
      <c r="B33" s="53" t="s">
        <v>114</v>
      </c>
      <c r="C33" s="82">
        <f>C34+C35+C36+C37+C38+C39+C40+C41+C42</f>
        <v>236660</v>
      </c>
      <c r="D33" s="82">
        <f>D34+D35+D36+D37+D38+D39+D40+D41+D42</f>
        <v>236660</v>
      </c>
      <c r="E33" s="82">
        <f>E34+E35+E36+E37+E38+E39+E40+E41+E42</f>
        <v>149328.47999999998</v>
      </c>
      <c r="F33" s="82">
        <f>(E33*100)/D33</f>
        <v>63.098318262486259</v>
      </c>
    </row>
    <row r="34" spans="1:6" x14ac:dyDescent="0.2">
      <c r="A34" s="54" t="s">
        <v>115</v>
      </c>
      <c r="B34" s="55" t="s">
        <v>116</v>
      </c>
      <c r="C34" s="83">
        <v>20000</v>
      </c>
      <c r="D34" s="83">
        <v>20000</v>
      </c>
      <c r="E34" s="83">
        <v>11063.34</v>
      </c>
      <c r="F34" s="83"/>
    </row>
    <row r="35" spans="1:6" x14ac:dyDescent="0.2">
      <c r="A35" s="54" t="s">
        <v>117</v>
      </c>
      <c r="B35" s="55" t="s">
        <v>118</v>
      </c>
      <c r="C35" s="83">
        <v>3500</v>
      </c>
      <c r="D35" s="83">
        <v>3500</v>
      </c>
      <c r="E35" s="83">
        <v>346.62</v>
      </c>
      <c r="F35" s="83"/>
    </row>
    <row r="36" spans="1:6" x14ac:dyDescent="0.2">
      <c r="A36" s="54" t="s">
        <v>119</v>
      </c>
      <c r="B36" s="55" t="s">
        <v>120</v>
      </c>
      <c r="C36" s="83">
        <v>900</v>
      </c>
      <c r="D36" s="83">
        <v>900</v>
      </c>
      <c r="E36" s="83">
        <v>0</v>
      </c>
      <c r="F36" s="83"/>
    </row>
    <row r="37" spans="1:6" x14ac:dyDescent="0.2">
      <c r="A37" s="54" t="s">
        <v>121</v>
      </c>
      <c r="B37" s="55" t="s">
        <v>122</v>
      </c>
      <c r="C37" s="83">
        <v>1300</v>
      </c>
      <c r="D37" s="83">
        <v>1300</v>
      </c>
      <c r="E37" s="83">
        <v>646.99</v>
      </c>
      <c r="F37" s="83"/>
    </row>
    <row r="38" spans="1:6" x14ac:dyDescent="0.2">
      <c r="A38" s="54" t="s">
        <v>123</v>
      </c>
      <c r="B38" s="55" t="s">
        <v>124</v>
      </c>
      <c r="C38" s="83">
        <v>3700</v>
      </c>
      <c r="D38" s="83">
        <v>3700</v>
      </c>
      <c r="E38" s="83">
        <v>1781.31</v>
      </c>
      <c r="F38" s="83"/>
    </row>
    <row r="39" spans="1:6" x14ac:dyDescent="0.2">
      <c r="A39" s="54" t="s">
        <v>125</v>
      </c>
      <c r="B39" s="55" t="s">
        <v>126</v>
      </c>
      <c r="C39" s="83">
        <v>5760</v>
      </c>
      <c r="D39" s="83">
        <v>5760</v>
      </c>
      <c r="E39" s="83">
        <v>4320.95</v>
      </c>
      <c r="F39" s="83"/>
    </row>
    <row r="40" spans="1:6" x14ac:dyDescent="0.2">
      <c r="A40" s="54" t="s">
        <v>127</v>
      </c>
      <c r="B40" s="55" t="s">
        <v>128</v>
      </c>
      <c r="C40" s="83">
        <v>200000</v>
      </c>
      <c r="D40" s="83">
        <v>200000</v>
      </c>
      <c r="E40" s="83">
        <v>130296.93</v>
      </c>
      <c r="F40" s="83"/>
    </row>
    <row r="41" spans="1:6" x14ac:dyDescent="0.2">
      <c r="A41" s="54" t="s">
        <v>129</v>
      </c>
      <c r="B41" s="55" t="s">
        <v>130</v>
      </c>
      <c r="C41" s="83">
        <v>500</v>
      </c>
      <c r="D41" s="83">
        <v>500</v>
      </c>
      <c r="E41" s="83">
        <v>185.65</v>
      </c>
      <c r="F41" s="83"/>
    </row>
    <row r="42" spans="1:6" x14ac:dyDescent="0.2">
      <c r="A42" s="54" t="s">
        <v>131</v>
      </c>
      <c r="B42" s="55" t="s">
        <v>132</v>
      </c>
      <c r="C42" s="83">
        <v>1000</v>
      </c>
      <c r="D42" s="83">
        <v>1000</v>
      </c>
      <c r="E42" s="83">
        <v>686.69</v>
      </c>
      <c r="F42" s="83"/>
    </row>
    <row r="43" spans="1:6" x14ac:dyDescent="0.2">
      <c r="A43" s="52" t="s">
        <v>133</v>
      </c>
      <c r="B43" s="53" t="s">
        <v>134</v>
      </c>
      <c r="C43" s="82">
        <f>C44</f>
        <v>300</v>
      </c>
      <c r="D43" s="82">
        <f>D44</f>
        <v>300</v>
      </c>
      <c r="E43" s="82">
        <f>E44</f>
        <v>104.88</v>
      </c>
      <c r="F43" s="82">
        <f>(E43*100)/D43</f>
        <v>34.96</v>
      </c>
    </row>
    <row r="44" spans="1:6" ht="25.5" x14ac:dyDescent="0.2">
      <c r="A44" s="54" t="s">
        <v>135</v>
      </c>
      <c r="B44" s="55" t="s">
        <v>136</v>
      </c>
      <c r="C44" s="83">
        <v>300</v>
      </c>
      <c r="D44" s="83">
        <v>300</v>
      </c>
      <c r="E44" s="83">
        <v>104.88</v>
      </c>
      <c r="F44" s="83"/>
    </row>
    <row r="45" spans="1:6" x14ac:dyDescent="0.2">
      <c r="A45" s="52" t="s">
        <v>137</v>
      </c>
      <c r="B45" s="53" t="s">
        <v>138</v>
      </c>
      <c r="C45" s="82">
        <f>C46+C47+C48+C49+C50</f>
        <v>4760</v>
      </c>
      <c r="D45" s="82">
        <f>D46+D47+D48+D49+D50</f>
        <v>4760</v>
      </c>
      <c r="E45" s="82">
        <f>E46+E47+E48+E49+E50</f>
        <v>1459.7900000000002</v>
      </c>
      <c r="F45" s="82">
        <f>(E45*100)/D45</f>
        <v>30.667857142857148</v>
      </c>
    </row>
    <row r="46" spans="1:6" x14ac:dyDescent="0.2">
      <c r="A46" s="54" t="s">
        <v>139</v>
      </c>
      <c r="B46" s="55" t="s">
        <v>140</v>
      </c>
      <c r="C46" s="83">
        <v>660</v>
      </c>
      <c r="D46" s="83">
        <v>660</v>
      </c>
      <c r="E46" s="83">
        <v>296.16000000000003</v>
      </c>
      <c r="F46" s="83"/>
    </row>
    <row r="47" spans="1:6" x14ac:dyDescent="0.2">
      <c r="A47" s="54" t="s">
        <v>141</v>
      </c>
      <c r="B47" s="55" t="s">
        <v>142</v>
      </c>
      <c r="C47" s="83">
        <v>100</v>
      </c>
      <c r="D47" s="83">
        <v>100</v>
      </c>
      <c r="E47" s="83">
        <v>0</v>
      </c>
      <c r="F47" s="83"/>
    </row>
    <row r="48" spans="1:6" x14ac:dyDescent="0.2">
      <c r="A48" s="54" t="s">
        <v>143</v>
      </c>
      <c r="B48" s="55" t="s">
        <v>144</v>
      </c>
      <c r="C48" s="83">
        <v>2400</v>
      </c>
      <c r="D48" s="83">
        <v>2400</v>
      </c>
      <c r="E48" s="83">
        <v>1138</v>
      </c>
      <c r="F48" s="83"/>
    </row>
    <row r="49" spans="1:6" x14ac:dyDescent="0.2">
      <c r="A49" s="54" t="s">
        <v>145</v>
      </c>
      <c r="B49" s="55" t="s">
        <v>146</v>
      </c>
      <c r="C49" s="83">
        <v>1300</v>
      </c>
      <c r="D49" s="83">
        <v>1300</v>
      </c>
      <c r="E49" s="83">
        <v>0</v>
      </c>
      <c r="F49" s="83"/>
    </row>
    <row r="50" spans="1:6" x14ac:dyDescent="0.2">
      <c r="A50" s="54" t="s">
        <v>147</v>
      </c>
      <c r="B50" s="55" t="s">
        <v>138</v>
      </c>
      <c r="C50" s="83">
        <v>300</v>
      </c>
      <c r="D50" s="83">
        <v>300</v>
      </c>
      <c r="E50" s="83">
        <v>25.63</v>
      </c>
      <c r="F50" s="83"/>
    </row>
    <row r="51" spans="1:6" x14ac:dyDescent="0.2">
      <c r="A51" s="50" t="s">
        <v>148</v>
      </c>
      <c r="B51" s="51" t="s">
        <v>149</v>
      </c>
      <c r="C51" s="81">
        <f>C52+C54</f>
        <v>1408</v>
      </c>
      <c r="D51" s="81">
        <f>D52+D54</f>
        <v>1408</v>
      </c>
      <c r="E51" s="81">
        <f>E52+E54</f>
        <v>547.29999999999995</v>
      </c>
      <c r="F51" s="80">
        <f>(E51*100)/D51</f>
        <v>38.870738636363633</v>
      </c>
    </row>
    <row r="52" spans="1:6" x14ac:dyDescent="0.2">
      <c r="A52" s="52" t="s">
        <v>150</v>
      </c>
      <c r="B52" s="53" t="s">
        <v>151</v>
      </c>
      <c r="C52" s="82">
        <f>C53</f>
        <v>748</v>
      </c>
      <c r="D52" s="82">
        <f>D53</f>
        <v>748</v>
      </c>
      <c r="E52" s="82">
        <f>E53</f>
        <v>58.4</v>
      </c>
      <c r="F52" s="82">
        <f>(E52*100)/D52</f>
        <v>7.8074866310160429</v>
      </c>
    </row>
    <row r="53" spans="1:6" ht="25.5" x14ac:dyDescent="0.2">
      <c r="A53" s="54" t="s">
        <v>152</v>
      </c>
      <c r="B53" s="55" t="s">
        <v>153</v>
      </c>
      <c r="C53" s="83">
        <v>748</v>
      </c>
      <c r="D53" s="83">
        <v>748</v>
      </c>
      <c r="E53" s="83">
        <v>58.4</v>
      </c>
      <c r="F53" s="83"/>
    </row>
    <row r="54" spans="1:6" x14ac:dyDescent="0.2">
      <c r="A54" s="52" t="s">
        <v>154</v>
      </c>
      <c r="B54" s="53" t="s">
        <v>155</v>
      </c>
      <c r="C54" s="82">
        <f>C55</f>
        <v>660</v>
      </c>
      <c r="D54" s="82">
        <f>D55</f>
        <v>660</v>
      </c>
      <c r="E54" s="82">
        <f>E55</f>
        <v>488.9</v>
      </c>
      <c r="F54" s="82">
        <f>(E54*100)/D54</f>
        <v>74.075757575757578</v>
      </c>
    </row>
    <row r="55" spans="1:6" x14ac:dyDescent="0.2">
      <c r="A55" s="54" t="s">
        <v>156</v>
      </c>
      <c r="B55" s="55" t="s">
        <v>157</v>
      </c>
      <c r="C55" s="83">
        <v>660</v>
      </c>
      <c r="D55" s="83">
        <v>660</v>
      </c>
      <c r="E55" s="83">
        <v>488.9</v>
      </c>
      <c r="F55" s="83"/>
    </row>
    <row r="56" spans="1:6" x14ac:dyDescent="0.2">
      <c r="A56" s="48" t="s">
        <v>158</v>
      </c>
      <c r="B56" s="49" t="s">
        <v>159</v>
      </c>
      <c r="C56" s="79">
        <f>C57+C60</f>
        <v>20943</v>
      </c>
      <c r="D56" s="79">
        <f>D57+D60</f>
        <v>20943</v>
      </c>
      <c r="E56" s="79">
        <f>E57+E60</f>
        <v>1235.2</v>
      </c>
      <c r="F56" s="80">
        <f>(E56*100)/D56</f>
        <v>5.8979133839469036</v>
      </c>
    </row>
    <row r="57" spans="1:6" x14ac:dyDescent="0.2">
      <c r="A57" s="50" t="s">
        <v>160</v>
      </c>
      <c r="B57" s="51" t="s">
        <v>161</v>
      </c>
      <c r="C57" s="81">
        <f t="shared" ref="C57:E58" si="0">C58</f>
        <v>9943</v>
      </c>
      <c r="D57" s="81">
        <f t="shared" si="0"/>
        <v>9943</v>
      </c>
      <c r="E57" s="81">
        <f t="shared" si="0"/>
        <v>1235.2</v>
      </c>
      <c r="F57" s="80">
        <f>(E57*100)/D57</f>
        <v>12.422810017097456</v>
      </c>
    </row>
    <row r="58" spans="1:6" x14ac:dyDescent="0.2">
      <c r="A58" s="52" t="s">
        <v>162</v>
      </c>
      <c r="B58" s="53" t="s">
        <v>163</v>
      </c>
      <c r="C58" s="82">
        <f t="shared" si="0"/>
        <v>9943</v>
      </c>
      <c r="D58" s="82">
        <f t="shared" si="0"/>
        <v>9943</v>
      </c>
      <c r="E58" s="82">
        <f t="shared" si="0"/>
        <v>1235.2</v>
      </c>
      <c r="F58" s="82">
        <f>(E58*100)/D58</f>
        <v>12.422810017097456</v>
      </c>
    </row>
    <row r="59" spans="1:6" x14ac:dyDescent="0.2">
      <c r="A59" s="54" t="s">
        <v>164</v>
      </c>
      <c r="B59" s="55" t="s">
        <v>165</v>
      </c>
      <c r="C59" s="83">
        <v>9943</v>
      </c>
      <c r="D59" s="83">
        <v>9943</v>
      </c>
      <c r="E59" s="83">
        <v>1235.2</v>
      </c>
      <c r="F59" s="83"/>
    </row>
    <row r="60" spans="1:6" x14ac:dyDescent="0.2">
      <c r="A60" s="50" t="s">
        <v>166</v>
      </c>
      <c r="B60" s="51" t="s">
        <v>167</v>
      </c>
      <c r="C60" s="81">
        <f t="shared" ref="C60:E61" si="1">C61</f>
        <v>11000</v>
      </c>
      <c r="D60" s="81">
        <f t="shared" si="1"/>
        <v>11000</v>
      </c>
      <c r="E60" s="81">
        <f t="shared" si="1"/>
        <v>0</v>
      </c>
      <c r="F60" s="80">
        <f>(E60*100)/D60</f>
        <v>0</v>
      </c>
    </row>
    <row r="61" spans="1:6" ht="25.5" x14ac:dyDescent="0.2">
      <c r="A61" s="52" t="s">
        <v>168</v>
      </c>
      <c r="B61" s="53" t="s">
        <v>169</v>
      </c>
      <c r="C61" s="82">
        <f t="shared" si="1"/>
        <v>11000</v>
      </c>
      <c r="D61" s="82">
        <f t="shared" si="1"/>
        <v>11000</v>
      </c>
      <c r="E61" s="82">
        <f t="shared" si="1"/>
        <v>0</v>
      </c>
      <c r="F61" s="82">
        <f>(E61*100)/D61</f>
        <v>0</v>
      </c>
    </row>
    <row r="62" spans="1:6" x14ac:dyDescent="0.2">
      <c r="A62" s="54" t="s">
        <v>170</v>
      </c>
      <c r="B62" s="55" t="s">
        <v>169</v>
      </c>
      <c r="C62" s="83">
        <v>11000</v>
      </c>
      <c r="D62" s="83">
        <v>11000</v>
      </c>
      <c r="E62" s="83">
        <v>0</v>
      </c>
      <c r="F62" s="83"/>
    </row>
    <row r="63" spans="1:6" x14ac:dyDescent="0.2">
      <c r="A63" s="48" t="s">
        <v>50</v>
      </c>
      <c r="B63" s="49" t="s">
        <v>51</v>
      </c>
      <c r="C63" s="79">
        <f t="shared" ref="C63:E64" si="2">C64</f>
        <v>1981111</v>
      </c>
      <c r="D63" s="79">
        <f t="shared" si="2"/>
        <v>1981111</v>
      </c>
      <c r="E63" s="79">
        <f t="shared" si="2"/>
        <v>1038120.12</v>
      </c>
      <c r="F63" s="80">
        <f>(E63*100)/D63</f>
        <v>52.400906360118135</v>
      </c>
    </row>
    <row r="64" spans="1:6" x14ac:dyDescent="0.2">
      <c r="A64" s="50" t="s">
        <v>64</v>
      </c>
      <c r="B64" s="51" t="s">
        <v>65</v>
      </c>
      <c r="C64" s="81">
        <f t="shared" si="2"/>
        <v>1981111</v>
      </c>
      <c r="D64" s="81">
        <f t="shared" si="2"/>
        <v>1981111</v>
      </c>
      <c r="E64" s="81">
        <f t="shared" si="2"/>
        <v>1038120.12</v>
      </c>
      <c r="F64" s="80">
        <f>(E64*100)/D64</f>
        <v>52.400906360118135</v>
      </c>
    </row>
    <row r="65" spans="1:6" ht="25.5" x14ac:dyDescent="0.2">
      <c r="A65" s="52" t="s">
        <v>66</v>
      </c>
      <c r="B65" s="53" t="s">
        <v>67</v>
      </c>
      <c r="C65" s="82">
        <f>C66+C67</f>
        <v>1981111</v>
      </c>
      <c r="D65" s="82">
        <f>D66+D67</f>
        <v>1981111</v>
      </c>
      <c r="E65" s="82">
        <f>E66+E67</f>
        <v>1038120.12</v>
      </c>
      <c r="F65" s="82">
        <f>(E65*100)/D65</f>
        <v>52.400906360118135</v>
      </c>
    </row>
    <row r="66" spans="1:6" x14ac:dyDescent="0.2">
      <c r="A66" s="54" t="s">
        <v>68</v>
      </c>
      <c r="B66" s="55" t="s">
        <v>69</v>
      </c>
      <c r="C66" s="83">
        <v>1960168</v>
      </c>
      <c r="D66" s="83">
        <v>1960168</v>
      </c>
      <c r="E66" s="83">
        <v>1036884.92</v>
      </c>
      <c r="F66" s="83"/>
    </row>
    <row r="67" spans="1:6" ht="25.5" x14ac:dyDescent="0.2">
      <c r="A67" s="54" t="s">
        <v>70</v>
      </c>
      <c r="B67" s="55" t="s">
        <v>71</v>
      </c>
      <c r="C67" s="83">
        <v>20943</v>
      </c>
      <c r="D67" s="83">
        <v>20943</v>
      </c>
      <c r="E67" s="83">
        <v>1235.2</v>
      </c>
      <c r="F67" s="83"/>
    </row>
    <row r="68" spans="1:6" x14ac:dyDescent="0.2">
      <c r="A68" s="47" t="s">
        <v>183</v>
      </c>
      <c r="B68" s="47" t="s">
        <v>190</v>
      </c>
      <c r="C68" s="77">
        <v>1981111</v>
      </c>
      <c r="D68" s="77">
        <v>1981111</v>
      </c>
      <c r="E68" s="77">
        <v>1038120.12</v>
      </c>
      <c r="F68" s="78">
        <f>(E68*100)/D68</f>
        <v>52.400906360118135</v>
      </c>
    </row>
    <row r="69" spans="1:6" x14ac:dyDescent="0.2">
      <c r="A69" s="48" t="s">
        <v>72</v>
      </c>
      <c r="B69" s="49" t="s">
        <v>73</v>
      </c>
      <c r="C69" s="79">
        <f t="shared" ref="C69:E71" si="3">C70</f>
        <v>400</v>
      </c>
      <c r="D69" s="79">
        <f t="shared" si="3"/>
        <v>400</v>
      </c>
      <c r="E69" s="79">
        <f t="shared" si="3"/>
        <v>633.36</v>
      </c>
      <c r="F69" s="80">
        <f>(E69*100)/D69</f>
        <v>158.34</v>
      </c>
    </row>
    <row r="70" spans="1:6" x14ac:dyDescent="0.2">
      <c r="A70" s="50" t="s">
        <v>89</v>
      </c>
      <c r="B70" s="51" t="s">
        <v>90</v>
      </c>
      <c r="C70" s="81">
        <f t="shared" si="3"/>
        <v>400</v>
      </c>
      <c r="D70" s="81">
        <f t="shared" si="3"/>
        <v>400</v>
      </c>
      <c r="E70" s="81">
        <f t="shared" si="3"/>
        <v>633.36</v>
      </c>
      <c r="F70" s="80">
        <f>(E70*100)/D70</f>
        <v>158.34</v>
      </c>
    </row>
    <row r="71" spans="1:6" x14ac:dyDescent="0.2">
      <c r="A71" s="52" t="s">
        <v>101</v>
      </c>
      <c r="B71" s="53" t="s">
        <v>102</v>
      </c>
      <c r="C71" s="82">
        <f t="shared" si="3"/>
        <v>400</v>
      </c>
      <c r="D71" s="82">
        <f t="shared" si="3"/>
        <v>400</v>
      </c>
      <c r="E71" s="82">
        <f t="shared" si="3"/>
        <v>633.36</v>
      </c>
      <c r="F71" s="82">
        <f>(E71*100)/D71</f>
        <v>158.34</v>
      </c>
    </row>
    <row r="72" spans="1:6" x14ac:dyDescent="0.2">
      <c r="A72" s="54" t="s">
        <v>103</v>
      </c>
      <c r="B72" s="55" t="s">
        <v>104</v>
      </c>
      <c r="C72" s="83">
        <v>400</v>
      </c>
      <c r="D72" s="83">
        <v>400</v>
      </c>
      <c r="E72" s="83">
        <v>633.36</v>
      </c>
      <c r="F72" s="83"/>
    </row>
    <row r="73" spans="1:6" x14ac:dyDescent="0.2">
      <c r="A73" s="48" t="s">
        <v>50</v>
      </c>
      <c r="B73" s="49" t="s">
        <v>51</v>
      </c>
      <c r="C73" s="79">
        <f t="shared" ref="C73:E75" si="4">C74</f>
        <v>400</v>
      </c>
      <c r="D73" s="79">
        <f t="shared" si="4"/>
        <v>400</v>
      </c>
      <c r="E73" s="79">
        <f t="shared" si="4"/>
        <v>633.36</v>
      </c>
      <c r="F73" s="80">
        <f>(E73*100)/D73</f>
        <v>158.34</v>
      </c>
    </row>
    <row r="74" spans="1:6" x14ac:dyDescent="0.2">
      <c r="A74" s="50" t="s">
        <v>58</v>
      </c>
      <c r="B74" s="51" t="s">
        <v>59</v>
      </c>
      <c r="C74" s="81">
        <f t="shared" si="4"/>
        <v>400</v>
      </c>
      <c r="D74" s="81">
        <f t="shared" si="4"/>
        <v>400</v>
      </c>
      <c r="E74" s="81">
        <f t="shared" si="4"/>
        <v>633.36</v>
      </c>
      <c r="F74" s="80">
        <f>(E74*100)/D74</f>
        <v>158.34</v>
      </c>
    </row>
    <row r="75" spans="1:6" x14ac:dyDescent="0.2">
      <c r="A75" s="52" t="s">
        <v>60</v>
      </c>
      <c r="B75" s="53" t="s">
        <v>61</v>
      </c>
      <c r="C75" s="82">
        <f t="shared" si="4"/>
        <v>400</v>
      </c>
      <c r="D75" s="82">
        <f t="shared" si="4"/>
        <v>400</v>
      </c>
      <c r="E75" s="82">
        <f t="shared" si="4"/>
        <v>633.36</v>
      </c>
      <c r="F75" s="82">
        <f>(E75*100)/D75</f>
        <v>158.34</v>
      </c>
    </row>
    <row r="76" spans="1:6" x14ac:dyDescent="0.2">
      <c r="A76" s="54" t="s">
        <v>62</v>
      </c>
      <c r="B76" s="55" t="s">
        <v>63</v>
      </c>
      <c r="C76" s="83">
        <v>400</v>
      </c>
      <c r="D76" s="83">
        <v>400</v>
      </c>
      <c r="E76" s="83">
        <v>633.36</v>
      </c>
      <c r="F76" s="83"/>
    </row>
    <row r="77" spans="1:6" x14ac:dyDescent="0.2">
      <c r="A77" s="47" t="s">
        <v>74</v>
      </c>
      <c r="B77" s="47" t="s">
        <v>191</v>
      </c>
      <c r="C77" s="77">
        <v>400</v>
      </c>
      <c r="D77" s="77">
        <v>400</v>
      </c>
      <c r="E77" s="77">
        <v>633.36</v>
      </c>
      <c r="F77" s="78">
        <f>(E77*100)/D77</f>
        <v>158.34</v>
      </c>
    </row>
    <row r="78" spans="1:6" x14ac:dyDescent="0.2">
      <c r="A78" s="48" t="s">
        <v>72</v>
      </c>
      <c r="B78" s="49" t="s">
        <v>73</v>
      </c>
      <c r="C78" s="79">
        <f t="shared" ref="C78:E80" si="5">C79</f>
        <v>1</v>
      </c>
      <c r="D78" s="79">
        <f t="shared" si="5"/>
        <v>1</v>
      </c>
      <c r="E78" s="79">
        <f t="shared" si="5"/>
        <v>0</v>
      </c>
      <c r="F78" s="80">
        <f>(E78*100)/D78</f>
        <v>0</v>
      </c>
    </row>
    <row r="79" spans="1:6" x14ac:dyDescent="0.2">
      <c r="A79" s="50" t="s">
        <v>89</v>
      </c>
      <c r="B79" s="51" t="s">
        <v>90</v>
      </c>
      <c r="C79" s="81">
        <f t="shared" si="5"/>
        <v>1</v>
      </c>
      <c r="D79" s="81">
        <f t="shared" si="5"/>
        <v>1</v>
      </c>
      <c r="E79" s="81">
        <f t="shared" si="5"/>
        <v>0</v>
      </c>
      <c r="F79" s="80">
        <f>(E79*100)/D79</f>
        <v>0</v>
      </c>
    </row>
    <row r="80" spans="1:6" x14ac:dyDescent="0.2">
      <c r="A80" s="52" t="s">
        <v>113</v>
      </c>
      <c r="B80" s="53" t="s">
        <v>114</v>
      </c>
      <c r="C80" s="82">
        <f t="shared" si="5"/>
        <v>1</v>
      </c>
      <c r="D80" s="82">
        <f t="shared" si="5"/>
        <v>1</v>
      </c>
      <c r="E80" s="82">
        <f t="shared" si="5"/>
        <v>0</v>
      </c>
      <c r="F80" s="82">
        <f>(E80*100)/D80</f>
        <v>0</v>
      </c>
    </row>
    <row r="81" spans="1:6" x14ac:dyDescent="0.2">
      <c r="A81" s="54" t="s">
        <v>127</v>
      </c>
      <c r="B81" s="55" t="s">
        <v>128</v>
      </c>
      <c r="C81" s="83">
        <v>1</v>
      </c>
      <c r="D81" s="83">
        <v>1</v>
      </c>
      <c r="E81" s="83">
        <v>0</v>
      </c>
      <c r="F81" s="83"/>
    </row>
    <row r="82" spans="1:6" x14ac:dyDescent="0.2">
      <c r="A82" s="48" t="s">
        <v>50</v>
      </c>
      <c r="B82" s="49" t="s">
        <v>51</v>
      </c>
      <c r="C82" s="79">
        <f t="shared" ref="C82:E84" si="6">C83</f>
        <v>1</v>
      </c>
      <c r="D82" s="79">
        <f t="shared" si="6"/>
        <v>1</v>
      </c>
      <c r="E82" s="79">
        <f t="shared" si="6"/>
        <v>0</v>
      </c>
      <c r="F82" s="80">
        <f>(E82*100)/D82</f>
        <v>0</v>
      </c>
    </row>
    <row r="83" spans="1:6" x14ac:dyDescent="0.2">
      <c r="A83" s="50" t="s">
        <v>52</v>
      </c>
      <c r="B83" s="51" t="s">
        <v>53</v>
      </c>
      <c r="C83" s="81">
        <f t="shared" si="6"/>
        <v>1</v>
      </c>
      <c r="D83" s="81">
        <f t="shared" si="6"/>
        <v>1</v>
      </c>
      <c r="E83" s="81">
        <f t="shared" si="6"/>
        <v>0</v>
      </c>
      <c r="F83" s="80">
        <f>(E83*100)/D83</f>
        <v>0</v>
      </c>
    </row>
    <row r="84" spans="1:6" x14ac:dyDescent="0.2">
      <c r="A84" s="52" t="s">
        <v>54</v>
      </c>
      <c r="B84" s="53" t="s">
        <v>55</v>
      </c>
      <c r="C84" s="82">
        <f t="shared" si="6"/>
        <v>1</v>
      </c>
      <c r="D84" s="82">
        <f t="shared" si="6"/>
        <v>1</v>
      </c>
      <c r="E84" s="82">
        <f t="shared" si="6"/>
        <v>0</v>
      </c>
      <c r="F84" s="82">
        <f>(E84*100)/D84</f>
        <v>0</v>
      </c>
    </row>
    <row r="85" spans="1:6" x14ac:dyDescent="0.2">
      <c r="A85" s="54" t="s">
        <v>56</v>
      </c>
      <c r="B85" s="55" t="s">
        <v>57</v>
      </c>
      <c r="C85" s="83">
        <v>1</v>
      </c>
      <c r="D85" s="83">
        <v>1</v>
      </c>
      <c r="E85" s="83">
        <v>0</v>
      </c>
      <c r="F85" s="83"/>
    </row>
    <row r="86" spans="1:6" x14ac:dyDescent="0.2">
      <c r="A86" s="47" t="s">
        <v>184</v>
      </c>
      <c r="B86" s="47" t="s">
        <v>192</v>
      </c>
      <c r="C86" s="77">
        <v>1</v>
      </c>
      <c r="D86" s="77">
        <v>1</v>
      </c>
      <c r="E86" s="77">
        <v>0</v>
      </c>
      <c r="F86" s="78">
        <f>(E86*100)/D86</f>
        <v>0</v>
      </c>
    </row>
    <row r="87" spans="1:6" s="56" customFormat="1" x14ac:dyDescent="0.2"/>
    <row r="88" spans="1:6" s="56" customFormat="1" x14ac:dyDescent="0.2"/>
    <row r="89" spans="1:6" s="56" customFormat="1" x14ac:dyDescent="0.2"/>
    <row r="90" spans="1:6" s="56" customFormat="1" x14ac:dyDescent="0.2"/>
    <row r="91" spans="1:6" s="56" customFormat="1" x14ac:dyDescent="0.2"/>
    <row r="92" spans="1:6" s="56" customFormat="1" x14ac:dyDescent="0.2"/>
    <row r="93" spans="1:6" s="56" customFormat="1" x14ac:dyDescent="0.2"/>
    <row r="94" spans="1:6" s="56" customFormat="1" x14ac:dyDescent="0.2"/>
    <row r="95" spans="1:6" s="56" customFormat="1" x14ac:dyDescent="0.2"/>
    <row r="96" spans="1: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="56" customFormat="1" x14ac:dyDescent="0.2"/>
    <row r="1202" s="56" customFormat="1" x14ac:dyDescent="0.2"/>
    <row r="1203" s="56" customFormat="1" x14ac:dyDescent="0.2"/>
    <row r="1204" s="56" customFormat="1" x14ac:dyDescent="0.2"/>
    <row r="1205" s="56" customFormat="1" x14ac:dyDescent="0.2"/>
    <row r="1206" s="56" customFormat="1" x14ac:dyDescent="0.2"/>
    <row r="1207" s="56" customFormat="1" x14ac:dyDescent="0.2"/>
    <row r="1208" s="56" customFormat="1" x14ac:dyDescent="0.2"/>
    <row r="1209" s="56" customFormat="1" x14ac:dyDescent="0.2"/>
    <row r="1210" s="56" customFormat="1" x14ac:dyDescent="0.2"/>
    <row r="1211" s="56" customFormat="1" x14ac:dyDescent="0.2"/>
    <row r="1212" s="56" customFormat="1" x14ac:dyDescent="0.2"/>
    <row r="1213" s="56" customFormat="1" x14ac:dyDescent="0.2"/>
    <row r="1214" s="56" customFormat="1" x14ac:dyDescent="0.2"/>
    <row r="1215" s="56" customFormat="1" x14ac:dyDescent="0.2"/>
    <row r="1216" s="56" customFormat="1" x14ac:dyDescent="0.2"/>
    <row r="1217" spans="1:3" s="56" customFormat="1" x14ac:dyDescent="0.2"/>
    <row r="1218" spans="1:3" s="56" customFormat="1" x14ac:dyDescent="0.2"/>
    <row r="1219" spans="1:3" s="56" customFormat="1" x14ac:dyDescent="0.2"/>
    <row r="1220" spans="1:3" s="56" customFormat="1" x14ac:dyDescent="0.2"/>
    <row r="1221" spans="1:3" s="56" customFormat="1" x14ac:dyDescent="0.2"/>
    <row r="1222" spans="1:3" s="56" customFormat="1" x14ac:dyDescent="0.2"/>
    <row r="1223" spans="1:3" s="56" customFormat="1" x14ac:dyDescent="0.2"/>
    <row r="1224" spans="1:3" s="56" customFormat="1" x14ac:dyDescent="0.2"/>
    <row r="1225" spans="1:3" s="56" customFormat="1" x14ac:dyDescent="0.2"/>
    <row r="1226" spans="1:3" s="56" customFormat="1" x14ac:dyDescent="0.2"/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pans="1:3" x14ac:dyDescent="0.2">
      <c r="A1249" s="56"/>
      <c r="B1249" s="56"/>
      <c r="C1249" s="56"/>
    </row>
    <row r="1250" spans="1:3" x14ac:dyDescent="0.2">
      <c r="A1250" s="56"/>
      <c r="B1250" s="56"/>
      <c r="C1250" s="56"/>
    </row>
    <row r="1251" spans="1:3" x14ac:dyDescent="0.2">
      <c r="A1251" s="56"/>
      <c r="B1251" s="56"/>
      <c r="C1251" s="56"/>
    </row>
    <row r="1252" spans="1:3" x14ac:dyDescent="0.2">
      <c r="A1252" s="56"/>
      <c r="B1252" s="56"/>
      <c r="C1252" s="56"/>
    </row>
    <row r="1253" spans="1:3" x14ac:dyDescent="0.2">
      <c r="A1253" s="56"/>
      <c r="B1253" s="56"/>
      <c r="C1253" s="56"/>
    </row>
    <row r="1254" spans="1:3" x14ac:dyDescent="0.2">
      <c r="A1254" s="56"/>
      <c r="B1254" s="56"/>
      <c r="C1254" s="56"/>
    </row>
    <row r="1255" spans="1:3" x14ac:dyDescent="0.2">
      <c r="A1255" s="56"/>
      <c r="B1255" s="56"/>
      <c r="C1255" s="56"/>
    </row>
    <row r="1256" spans="1:3" x14ac:dyDescent="0.2">
      <c r="A1256" s="56"/>
      <c r="B1256" s="56"/>
      <c r="C1256" s="56"/>
    </row>
    <row r="1257" spans="1:3" x14ac:dyDescent="0.2">
      <c r="A1257" s="56"/>
      <c r="B1257" s="56"/>
      <c r="C1257" s="56"/>
    </row>
    <row r="1258" spans="1:3" x14ac:dyDescent="0.2">
      <c r="A1258" s="56"/>
      <c r="B1258" s="56"/>
      <c r="C1258" s="56"/>
    </row>
    <row r="1259" spans="1:3" x14ac:dyDescent="0.2">
      <c r="A1259" s="56"/>
      <c r="B1259" s="56"/>
      <c r="C1259" s="56"/>
    </row>
    <row r="1260" spans="1:3" x14ac:dyDescent="0.2">
      <c r="A1260" s="56"/>
      <c r="B1260" s="56"/>
      <c r="C1260" s="56"/>
    </row>
    <row r="1261" spans="1:3" x14ac:dyDescent="0.2">
      <c r="A1261" s="56"/>
      <c r="B1261" s="56"/>
      <c r="C1261" s="56"/>
    </row>
    <row r="1262" spans="1:3" x14ac:dyDescent="0.2">
      <c r="A1262" s="56"/>
      <c r="B1262" s="56"/>
      <c r="C1262" s="56"/>
    </row>
    <row r="1263" spans="1:3" x14ac:dyDescent="0.2">
      <c r="A1263" s="56"/>
      <c r="B1263" s="56"/>
      <c r="C1263" s="56"/>
    </row>
    <row r="1264" spans="1:3" x14ac:dyDescent="0.2">
      <c r="A1264" s="39"/>
      <c r="B1264" s="39"/>
      <c r="C1264" s="39"/>
    </row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  <row r="7928" s="39" customFormat="1" x14ac:dyDescent="0.2"/>
    <row r="7929" s="39" customFormat="1" x14ac:dyDescent="0.2"/>
    <row r="7930" s="39" customFormat="1" x14ac:dyDescent="0.2"/>
    <row r="7931" s="39" customFormat="1" x14ac:dyDescent="0.2"/>
    <row r="7932" s="39" customFormat="1" x14ac:dyDescent="0.2"/>
    <row r="7933" s="39" customFormat="1" x14ac:dyDescent="0.2"/>
    <row r="7934" s="39" customFormat="1" x14ac:dyDescent="0.2"/>
    <row r="7935" s="39" customFormat="1" x14ac:dyDescent="0.2"/>
    <row r="7936" s="39" customFormat="1" x14ac:dyDescent="0.2"/>
    <row r="7937" s="39" customFormat="1" x14ac:dyDescent="0.2"/>
    <row r="7938" s="39" customFormat="1" x14ac:dyDescent="0.2"/>
    <row r="7939" s="39" customFormat="1" x14ac:dyDescent="0.2"/>
    <row r="7940" s="39" customFormat="1" x14ac:dyDescent="0.2"/>
    <row r="7941" s="39" customFormat="1" x14ac:dyDescent="0.2"/>
    <row r="7942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2025-07-16T12:18:44Z</cp:lastPrinted>
  <dcterms:created xsi:type="dcterms:W3CDTF">2022-08-12T12:51:27Z</dcterms:created>
  <dcterms:modified xsi:type="dcterms:W3CDTF">2025-07-28T07:38:43Z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