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risevac\Desktop\ŽDO OS - Izvještaj o izvršenju FP polugodišnji 2025\"/>
    </mc:Choice>
  </mc:AlternateContent>
  <bookViews>
    <workbookView xWindow="-420" yWindow="0" windowWidth="19575" windowHeight="15600" tabRatio="825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" l="1"/>
  <c r="H8" i="8"/>
  <c r="L26" i="1"/>
  <c r="F7" i="15"/>
  <c r="F71" i="15"/>
  <c r="F62" i="15"/>
  <c r="F69" i="15"/>
  <c r="F68" i="15"/>
  <c r="F67" i="15"/>
  <c r="F65" i="15"/>
  <c r="F64" i="15"/>
  <c r="F63" i="15"/>
  <c r="F59" i="15"/>
  <c r="F58" i="15"/>
  <c r="F57" i="15"/>
  <c r="F55" i="15"/>
  <c r="F54" i="15"/>
  <c r="F53" i="15"/>
  <c r="F50" i="15"/>
  <c r="F48" i="15"/>
  <c r="F47" i="15"/>
  <c r="F42" i="15"/>
  <c r="F40" i="15"/>
  <c r="F30" i="15"/>
  <c r="F26" i="15"/>
  <c r="F22" i="15"/>
  <c r="F21" i="15"/>
  <c r="F18" i="15"/>
  <c r="F16" i="15"/>
  <c r="F13" i="15"/>
  <c r="F12" i="15"/>
  <c r="F11" i="15"/>
  <c r="K23" i="3"/>
  <c r="K18" i="3"/>
  <c r="K17" i="3"/>
  <c r="K16" i="3"/>
  <c r="K15" i="3"/>
  <c r="K14" i="3"/>
  <c r="K13" i="3"/>
  <c r="K12" i="3"/>
  <c r="K11" i="3"/>
  <c r="K10" i="3"/>
  <c r="L18" i="3"/>
  <c r="L17" i="3"/>
  <c r="L16" i="3"/>
  <c r="L15" i="3"/>
  <c r="L14" i="3"/>
  <c r="L13" i="3"/>
  <c r="L12" i="3"/>
  <c r="L11" i="3"/>
  <c r="L10" i="3"/>
  <c r="G12" i="1"/>
  <c r="H12" i="1"/>
  <c r="I12" i="1"/>
  <c r="I16" i="1" s="1"/>
  <c r="J12" i="1"/>
  <c r="L12" i="1" s="1"/>
  <c r="G15" i="1"/>
  <c r="H15" i="1"/>
  <c r="I15" i="1"/>
  <c r="J15" i="1"/>
  <c r="K12" i="1" l="1"/>
  <c r="J16" i="1"/>
  <c r="K16" i="1" s="1"/>
  <c r="H16" i="1"/>
  <c r="G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E69" i="15"/>
  <c r="D69" i="15"/>
  <c r="D68" i="15" s="1"/>
  <c r="D67" i="15" s="1"/>
  <c r="C69" i="15"/>
  <c r="C68" i="15" s="1"/>
  <c r="C67" i="15" s="1"/>
  <c r="E65" i="15"/>
  <c r="E64" i="15" s="1"/>
  <c r="D65" i="15"/>
  <c r="D64" i="15" s="1"/>
  <c r="D63" i="15" s="1"/>
  <c r="D8" i="15" s="1"/>
  <c r="C65" i="15"/>
  <c r="C64" i="15" s="1"/>
  <c r="C63" i="15" s="1"/>
  <c r="C8" i="15" s="1"/>
  <c r="E59" i="15"/>
  <c r="E58" i="15" s="1"/>
  <c r="D59" i="15"/>
  <c r="D58" i="15" s="1"/>
  <c r="D57" i="15" s="1"/>
  <c r="C59" i="15"/>
  <c r="C58" i="15"/>
  <c r="C57" i="15"/>
  <c r="E55" i="15"/>
  <c r="D55" i="15"/>
  <c r="C55" i="15"/>
  <c r="C54" i="15" s="1"/>
  <c r="C53" i="15" s="1"/>
  <c r="D54" i="15"/>
  <c r="D53" i="15"/>
  <c r="E50" i="15"/>
  <c r="D50" i="15"/>
  <c r="C50" i="15"/>
  <c r="E48" i="15"/>
  <c r="D48" i="15"/>
  <c r="D47" i="15" s="1"/>
  <c r="C48" i="15"/>
  <c r="C47" i="15" s="1"/>
  <c r="E42" i="15"/>
  <c r="D42" i="15"/>
  <c r="C42" i="15"/>
  <c r="E40" i="15"/>
  <c r="D40" i="15"/>
  <c r="C40" i="15"/>
  <c r="E30" i="15"/>
  <c r="D30" i="15"/>
  <c r="C30" i="15"/>
  <c r="E26" i="15"/>
  <c r="D26" i="15"/>
  <c r="C26" i="15"/>
  <c r="E22" i="15"/>
  <c r="D22" i="15"/>
  <c r="D21" i="15" s="1"/>
  <c r="C22" i="15"/>
  <c r="C21" i="15" s="1"/>
  <c r="E18" i="15"/>
  <c r="D18" i="15"/>
  <c r="C18" i="15"/>
  <c r="E16" i="15"/>
  <c r="D16" i="15"/>
  <c r="C16" i="15"/>
  <c r="E13" i="15"/>
  <c r="D13" i="15"/>
  <c r="D12" i="15" s="1"/>
  <c r="C13" i="15"/>
  <c r="C12" i="15" s="1"/>
  <c r="H7" i="8"/>
  <c r="G7" i="8"/>
  <c r="F7" i="8"/>
  <c r="F6" i="8" s="1"/>
  <c r="E7" i="8"/>
  <c r="E6" i="8" s="1"/>
  <c r="D7" i="8"/>
  <c r="C7" i="8"/>
  <c r="D6" i="8"/>
  <c r="C6" i="8"/>
  <c r="H17" i="5"/>
  <c r="G17" i="5"/>
  <c r="F16" i="5"/>
  <c r="H16" i="5" s="1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2" i="5"/>
  <c r="H12" i="5" s="1"/>
  <c r="E12" i="5"/>
  <c r="D12" i="5"/>
  <c r="C12" i="5"/>
  <c r="F11" i="5"/>
  <c r="G11" i="5" s="1"/>
  <c r="E11" i="5"/>
  <c r="D11" i="5"/>
  <c r="C11" i="5"/>
  <c r="H10" i="5"/>
  <c r="G10" i="5"/>
  <c r="F9" i="5"/>
  <c r="E9" i="5"/>
  <c r="H9" i="5" s="1"/>
  <c r="D9" i="5"/>
  <c r="C9" i="5"/>
  <c r="H8" i="5"/>
  <c r="G8" i="5"/>
  <c r="F7" i="5"/>
  <c r="E7" i="5"/>
  <c r="E6" i="5" s="1"/>
  <c r="D7" i="5"/>
  <c r="C7" i="5"/>
  <c r="D6" i="5"/>
  <c r="C6" i="5"/>
  <c r="L69" i="3"/>
  <c r="K69" i="3"/>
  <c r="L68" i="3"/>
  <c r="K68" i="3"/>
  <c r="J68" i="3"/>
  <c r="J67" i="3" s="1"/>
  <c r="I68" i="3"/>
  <c r="I67" i="3" s="1"/>
  <c r="I66" i="3" s="1"/>
  <c r="H68" i="3"/>
  <c r="G68" i="3"/>
  <c r="H67" i="3"/>
  <c r="G67" i="3"/>
  <c r="H66" i="3"/>
  <c r="G66" i="3"/>
  <c r="L65" i="3"/>
  <c r="K65" i="3"/>
  <c r="L64" i="3"/>
  <c r="K64" i="3"/>
  <c r="K63" i="3"/>
  <c r="J63" i="3"/>
  <c r="L63" i="3" s="1"/>
  <c r="I63" i="3"/>
  <c r="H63" i="3"/>
  <c r="G63" i="3"/>
  <c r="L62" i="3"/>
  <c r="K62" i="3"/>
  <c r="J61" i="3"/>
  <c r="K61" i="3" s="1"/>
  <c r="I61" i="3"/>
  <c r="H61" i="3"/>
  <c r="G61" i="3"/>
  <c r="J60" i="3"/>
  <c r="L60" i="3" s="1"/>
  <c r="I60" i="3"/>
  <c r="H60" i="3"/>
  <c r="G60" i="3"/>
  <c r="L59" i="3"/>
  <c r="K59" i="3"/>
  <c r="L58" i="3"/>
  <c r="K58" i="3"/>
  <c r="L57" i="3"/>
  <c r="K57" i="3"/>
  <c r="L56" i="3"/>
  <c r="K56" i="3"/>
  <c r="J55" i="3"/>
  <c r="L55" i="3" s="1"/>
  <c r="I55" i="3"/>
  <c r="H55" i="3"/>
  <c r="G55" i="3"/>
  <c r="L54" i="3"/>
  <c r="K54" i="3"/>
  <c r="J53" i="3"/>
  <c r="L53" i="3" s="1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3" i="3"/>
  <c r="L43" i="3" s="1"/>
  <c r="I43" i="3"/>
  <c r="H43" i="3"/>
  <c r="G43" i="3"/>
  <c r="L42" i="3"/>
  <c r="K42" i="3"/>
  <c r="L41" i="3"/>
  <c r="K41" i="3"/>
  <c r="L40" i="3"/>
  <c r="K40" i="3"/>
  <c r="J39" i="3"/>
  <c r="K39" i="3" s="1"/>
  <c r="I39" i="3"/>
  <c r="I34" i="3" s="1"/>
  <c r="H39" i="3"/>
  <c r="H34" i="3" s="1"/>
  <c r="H24" i="3" s="1"/>
  <c r="H23" i="3" s="1"/>
  <c r="G39" i="3"/>
  <c r="G34" i="3" s="1"/>
  <c r="G24" i="3" s="1"/>
  <c r="G23" i="3" s="1"/>
  <c r="L38" i="3"/>
  <c r="K38" i="3"/>
  <c r="L37" i="3"/>
  <c r="K37" i="3"/>
  <c r="L36" i="3"/>
  <c r="K36" i="3"/>
  <c r="L35" i="3"/>
  <c r="J35" i="3"/>
  <c r="J34" i="3" s="1"/>
  <c r="I35" i="3"/>
  <c r="H35" i="3"/>
  <c r="G35" i="3"/>
  <c r="K35" i="3" s="1"/>
  <c r="L33" i="3"/>
  <c r="K33" i="3"/>
  <c r="L32" i="3"/>
  <c r="K32" i="3"/>
  <c r="J31" i="3"/>
  <c r="L31" i="3" s="1"/>
  <c r="I31" i="3"/>
  <c r="H31" i="3"/>
  <c r="G31" i="3"/>
  <c r="L30" i="3"/>
  <c r="K30" i="3"/>
  <c r="J29" i="3"/>
  <c r="K29" i="3" s="1"/>
  <c r="I29" i="3"/>
  <c r="H29" i="3"/>
  <c r="G29" i="3"/>
  <c r="L28" i="3"/>
  <c r="K28" i="3"/>
  <c r="L27" i="3"/>
  <c r="K27" i="3"/>
  <c r="L26" i="3"/>
  <c r="K26" i="3"/>
  <c r="J26" i="3"/>
  <c r="J25" i="3" s="1"/>
  <c r="I26" i="3"/>
  <c r="I25" i="3" s="1"/>
  <c r="H26" i="3"/>
  <c r="G26" i="3"/>
  <c r="H25" i="3"/>
  <c r="G25" i="3"/>
  <c r="J16" i="3"/>
  <c r="I16" i="3"/>
  <c r="I15" i="3" s="1"/>
  <c r="H16" i="3"/>
  <c r="H15" i="3" s="1"/>
  <c r="G16" i="3"/>
  <c r="G15" i="3" s="1"/>
  <c r="J15" i="3"/>
  <c r="J13" i="3"/>
  <c r="I13" i="3"/>
  <c r="I12" i="3" s="1"/>
  <c r="H13" i="3"/>
  <c r="H12" i="3" s="1"/>
  <c r="H11" i="3" s="1"/>
  <c r="H10" i="3" s="1"/>
  <c r="G13" i="3"/>
  <c r="G12" i="3" s="1"/>
  <c r="E57" i="15" l="1"/>
  <c r="H6" i="8"/>
  <c r="G6" i="8"/>
  <c r="E63" i="15"/>
  <c r="E8" i="15" s="1"/>
  <c r="F8" i="15" s="1"/>
  <c r="D11" i="15"/>
  <c r="D7" i="15" s="1"/>
  <c r="L25" i="3"/>
  <c r="K25" i="3"/>
  <c r="J24" i="3"/>
  <c r="L34" i="3"/>
  <c r="K34" i="3"/>
  <c r="C11" i="15"/>
  <c r="C7" i="15" s="1"/>
  <c r="L67" i="3"/>
  <c r="K67" i="3"/>
  <c r="J66" i="3"/>
  <c r="I24" i="3"/>
  <c r="I23" i="3" s="1"/>
  <c r="K53" i="3"/>
  <c r="K60" i="3"/>
  <c r="H11" i="5"/>
  <c r="G16" i="5"/>
  <c r="L39" i="3"/>
  <c r="I11" i="3"/>
  <c r="I10" i="3" s="1"/>
  <c r="K55" i="3"/>
  <c r="G12" i="5"/>
  <c r="E21" i="15"/>
  <c r="E54" i="15"/>
  <c r="L29" i="3"/>
  <c r="F6" i="5"/>
  <c r="H6" i="5" s="1"/>
  <c r="L61" i="3"/>
  <c r="K31" i="3"/>
  <c r="K43" i="3"/>
  <c r="E12" i="15"/>
  <c r="E47" i="15"/>
  <c r="G9" i="5"/>
  <c r="G7" i="5"/>
  <c r="G6" i="5"/>
  <c r="K27" i="1"/>
  <c r="G11" i="3"/>
  <c r="G10" i="3" s="1"/>
  <c r="J12" i="3"/>
  <c r="H7" i="5"/>
  <c r="E68" i="15"/>
  <c r="E11" i="15" l="1"/>
  <c r="E53" i="15"/>
  <c r="L24" i="3"/>
  <c r="J23" i="3"/>
  <c r="K24" i="3"/>
  <c r="L66" i="3"/>
  <c r="K66" i="3"/>
  <c r="E67" i="15"/>
  <c r="L23" i="3" l="1"/>
  <c r="E7" i="15"/>
  <c r="J10" i="3"/>
</calcChain>
</file>

<file path=xl/sharedStrings.xml><?xml version="1.0" encoding="utf-8"?>
<sst xmlns="http://schemas.openxmlformats.org/spreadsheetml/2006/main" count="366" uniqueCount="176">
  <si>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</si>
  <si>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</si>
  <si>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</si>
  <si>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</si>
  <si>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</si>
  <si>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</si>
  <si>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</si>
  <si>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</si>
  <si>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</si>
  <si>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</si>
  <si>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</si>
  <si>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</si>
  <si>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</si>
  <si>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</si>
  <si>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</si>
  <si>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</si>
  <si>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</si>
  <si>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</si>
  <si>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</si>
  <si>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</si>
  <si>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</si>
  <si>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</si>
  <si>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</si>
  <si>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</si>
  <si>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</si>
  <si>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</si>
  <si>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</si>
  <si>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</si>
  <si>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</si>
  <si>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</si>
  <si>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</si>
  <si>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</si>
  <si>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</si>
  <si>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</si>
  <si>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</si>
  <si>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</si>
  <si>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</si>
  <si>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</si>
  <si>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</si>
  <si>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</si>
  <si>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</si>
  <si>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</si>
  <si>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</si>
  <si>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</si>
  <si>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</si>
  <si>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</si>
  <si>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</si>
  <si>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</si>
  <si>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</si>
  <si>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</si>
  <si>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</si>
  <si>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</si>
  <si>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</si>
  <si>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</si>
  <si>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</si>
  <si>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</si>
  <si>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</si>
  <si>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</si>
  <si>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</si>
  <si>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</si>
  <si>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</si>
  <si>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</si>
  <si>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</si>
  <si>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</si>
  <si>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</si>
  <si>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</si>
  <si>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</si>
  <si>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</si>
  <si>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</si>
  <si>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</si>
  <si>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</si>
  <si>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</si>
  <si>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</si>
  <si>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</si>
  <si>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</si>
  <si>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</si>
  <si>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</si>
  <si>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</si>
  <si>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</si>
  <si>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</si>
  <si>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</si>
  <si>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</si>
  <si>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</si>
  <si>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</si>
  <si>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</si>
  <si>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</si>
  <si>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</si>
  <si>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</si>
  <si>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</si>
  <si>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</si>
  <si>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</si>
  <si>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</si>
  <si>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</si>
  <si>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</si>
  <si>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</si>
  <si>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</si>
  <si>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</si>
  <si>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</si>
  <si>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</si>
  <si>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</si>
  <si>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</si>
  <si>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</si>
  <si>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</si>
  <si>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</si>
  <si>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</si>
  <si>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</si>
  <si>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</si>
  <si>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</si>
  <si>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</si>
  <si>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</si>
  <si>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</si>
  <si>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</si>
  <si>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</si>
  <si>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</si>
  <si>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</si>
  <si>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</si>
  <si>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</si>
  <si>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</si>
  <si>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</si>
  <si>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</si>
  <si>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</si>
  <si>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</si>
  <si>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</si>
  <si>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</si>
  <si>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</si>
  <si>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</si>
  <si>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</si>
  <si>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</si>
  <si>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</si>
  <si>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</si>
  <si>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</si>
  <si>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</si>
  <si>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</si>
  <si>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</si>
  <si>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</si>
  <si>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</si>
  <si>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</si>
  <si>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</si>
  <si>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</si>
  <si>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</si>
  <si>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</si>
  <si>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</si>
  <si>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</si>
  <si>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</si>
  <si>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</si>
  <si>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</si>
  <si>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</si>
  <si>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</si>
  <si>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</si>
  <si>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</si>
  <si>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</si>
  <si>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</si>
  <si>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</si>
  <si>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</si>
  <si>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</si>
  <si>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</si>
  <si>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</si>
  <si>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</si>
  <si>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</si>
  <si>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</si>
  <si>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5 Pomoći</t>
  </si>
  <si>
    <t>51 Pomoći EU</t>
  </si>
  <si>
    <t>3 Javni red i sigurnost</t>
  </si>
  <si>
    <t>0330 Sudovi</t>
  </si>
  <si>
    <t>109 Ministarstvo pravosuđa, uprave i digitalne transofrmacije</t>
  </si>
  <si>
    <t>75 Županijska državna odvjetništva</t>
  </si>
  <si>
    <t>3620 OSIJEK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</si>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</sst>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F1" workbookViewId="0">
      <selection activeCell="K23" sqref="K2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1104633.8700000001</v>
      </c>
      <c r="H10" s="85">
        <v>2240898</v>
      </c>
      <c r="I10" s="85">
        <v>2240898</v>
      </c>
      <c r="J10" s="85">
        <v>1215938.69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1104633.8700000001</v>
      </c>
      <c r="H12" s="86">
        <f t="shared" ref="H12:J12" si="0">H10+H11</f>
        <v>2240898</v>
      </c>
      <c r="I12" s="86">
        <f t="shared" si="0"/>
        <v>2240898</v>
      </c>
      <c r="J12" s="86">
        <f t="shared" si="0"/>
        <v>1215938.69</v>
      </c>
      <c r="K12" s="87">
        <f>J12/G12*100</f>
        <v>110.07617302192625</v>
      </c>
      <c r="L12" s="87">
        <f>J12/I12*100</f>
        <v>54.261224294903201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1102470.6399999999</v>
      </c>
      <c r="H13" s="85">
        <v>2236228</v>
      </c>
      <c r="I13" s="85">
        <v>2236228</v>
      </c>
      <c r="J13" s="85">
        <v>1213648.92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2206.35</v>
      </c>
      <c r="H14" s="85">
        <v>4670</v>
      </c>
      <c r="I14" s="85">
        <v>4670</v>
      </c>
      <c r="J14" s="85">
        <v>2296.0100000000002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1104676.99</v>
      </c>
      <c r="H15" s="86">
        <f t="shared" ref="H15:J15" si="1">H13+H14</f>
        <v>2240898</v>
      </c>
      <c r="I15" s="86">
        <f t="shared" si="1"/>
        <v>2240898</v>
      </c>
      <c r="J15" s="86">
        <f t="shared" si="1"/>
        <v>1215944.93</v>
      </c>
      <c r="K15" s="87">
        <f>J15/G15*100</f>
        <v>110.07244117576849</v>
      </c>
      <c r="L15" s="87">
        <f>J15/I15*100</f>
        <v>54.261502754699229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-43.119999999878928</v>
      </c>
      <c r="H16" s="89">
        <f t="shared" ref="H16:J16" si="2">H12-H15</f>
        <v>0</v>
      </c>
      <c r="I16" s="89">
        <f t="shared" si="2"/>
        <v>0</v>
      </c>
      <c r="J16" s="89">
        <f t="shared" si="2"/>
        <v>-6.2399999999906868</v>
      </c>
      <c r="K16" s="87">
        <f>J16/G16*100</f>
        <v>14.471243042690649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62.71</v>
      </c>
      <c r="H24" s="85">
        <v>0</v>
      </c>
      <c r="I24" s="85">
        <v>0</v>
      </c>
      <c r="J24" s="85">
        <v>6.24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-6.24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56.47</v>
      </c>
      <c r="H26" s="93">
        <f t="shared" ref="H26:J26" si="4">H24+H25</f>
        <v>0</v>
      </c>
      <c r="I26" s="93">
        <f t="shared" si="4"/>
        <v>0</v>
      </c>
      <c r="J26" s="93">
        <f t="shared" si="4"/>
        <v>6.24</v>
      </c>
      <c r="K26" s="92">
        <f>J26/G26*100</f>
        <v>11.050115105365682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13.350000000121071</v>
      </c>
      <c r="H27" s="93">
        <f t="shared" ref="H27:J27" si="5">H16+H26</f>
        <v>0</v>
      </c>
      <c r="I27" s="93">
        <f t="shared" si="5"/>
        <v>0</v>
      </c>
      <c r="J27" s="93">
        <f t="shared" si="5"/>
        <v>9.3134389089755132E-12</v>
      </c>
      <c r="K27" s="92">
        <f>J27/G27*100</f>
        <v>6.9763587332517232E-11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0"/>
  <sheetViews>
    <sheetView topLeftCell="C9" zoomScale="90" zoomScaleNormal="90" workbookViewId="0">
      <selection activeCell="L65" sqref="L6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1104304.8600000001</v>
      </c>
      <c r="H10" s="64">
        <f>H11</f>
        <v>2240898</v>
      </c>
      <c r="I10" s="64">
        <f>I11</f>
        <v>2240898</v>
      </c>
      <c r="J10" s="64">
        <f>J11</f>
        <v>1215938.69</v>
      </c>
      <c r="K10" s="68">
        <f>(J10*100)/G10</f>
        <v>110.10896846003195</v>
      </c>
      <c r="L10" s="68">
        <f>(J10*100)/I10</f>
        <v>54.261224294903201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1104304.8600000001</v>
      </c>
      <c r="H11" s="64">
        <f>H12+H15</f>
        <v>2240898</v>
      </c>
      <c r="I11" s="64">
        <f>I12+I15</f>
        <v>2240898</v>
      </c>
      <c r="J11" s="64">
        <v>1215938.69</v>
      </c>
      <c r="K11" s="64">
        <f t="shared" ref="K11:K17" si="0">(J11*100)/G11</f>
        <v>110.10896846003195</v>
      </c>
      <c r="L11" s="64">
        <f t="shared" ref="L11:L18" si="1">(J11*100)/I11</f>
        <v>54.261224294903201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98.07</v>
      </c>
      <c r="H12" s="64">
        <f t="shared" si="2"/>
        <v>465</v>
      </c>
      <c r="I12" s="64">
        <f t="shared" si="2"/>
        <v>465</v>
      </c>
      <c r="J12" s="64">
        <f t="shared" si="2"/>
        <v>55.23</v>
      </c>
      <c r="K12" s="64">
        <f t="shared" si="0"/>
        <v>56.316916488222702</v>
      </c>
      <c r="L12" s="64">
        <f t="shared" si="1"/>
        <v>11.877419354838709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98.07</v>
      </c>
      <c r="H13" s="64">
        <f t="shared" si="2"/>
        <v>465</v>
      </c>
      <c r="I13" s="64">
        <f t="shared" si="2"/>
        <v>465</v>
      </c>
      <c r="J13" s="64">
        <f t="shared" si="2"/>
        <v>55.23</v>
      </c>
      <c r="K13" s="64">
        <f t="shared" si="0"/>
        <v>56.316916488222702</v>
      </c>
      <c r="L13" s="64">
        <f t="shared" si="1"/>
        <v>11.877419354838709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98.07</v>
      </c>
      <c r="H14" s="65">
        <v>465</v>
      </c>
      <c r="I14" s="65">
        <v>465</v>
      </c>
      <c r="J14" s="65">
        <v>55.23</v>
      </c>
      <c r="K14" s="65">
        <f t="shared" si="0"/>
        <v>56.316916488222702</v>
      </c>
      <c r="L14" s="65">
        <f t="shared" si="1"/>
        <v>11.877419354838709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1104206.79</v>
      </c>
      <c r="H15" s="64">
        <f>H16</f>
        <v>2240433</v>
      </c>
      <c r="I15" s="64">
        <f>I16</f>
        <v>2240433</v>
      </c>
      <c r="J15" s="64">
        <f>J16</f>
        <v>1215883.46</v>
      </c>
      <c r="K15" s="64">
        <f t="shared" si="0"/>
        <v>110.11374599498704</v>
      </c>
      <c r="L15" s="64">
        <f t="shared" si="1"/>
        <v>54.270021018258525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1104206.79</v>
      </c>
      <c r="H16" s="64">
        <f>H17+H18</f>
        <v>2240433</v>
      </c>
      <c r="I16" s="64">
        <f>I17+I18</f>
        <v>2240433</v>
      </c>
      <c r="J16" s="64">
        <f>J17+J18</f>
        <v>1215883.46</v>
      </c>
      <c r="K16" s="64">
        <f t="shared" si="0"/>
        <v>110.11374599498704</v>
      </c>
      <c r="L16" s="64">
        <f t="shared" si="1"/>
        <v>54.270021018258525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1102000.44</v>
      </c>
      <c r="H17" s="65">
        <v>2235763</v>
      </c>
      <c r="I17" s="65">
        <v>2235763</v>
      </c>
      <c r="J17" s="65">
        <v>1213587.45</v>
      </c>
      <c r="K17" s="65">
        <f t="shared" si="0"/>
        <v>110.12585893341387</v>
      </c>
      <c r="L17" s="65">
        <f t="shared" si="1"/>
        <v>54.280684043881216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2206.35</v>
      </c>
      <c r="H18" s="65">
        <v>4670</v>
      </c>
      <c r="I18" s="65">
        <v>4670</v>
      </c>
      <c r="J18" s="65">
        <v>2296.0100000000002</v>
      </c>
      <c r="K18" s="65">
        <f>(J18*100)/G18</f>
        <v>104.06372515693342</v>
      </c>
      <c r="L18" s="65">
        <f t="shared" si="1"/>
        <v>49.165096359743046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G24+G66</f>
        <v>1104676.99</v>
      </c>
      <c r="H23" s="64">
        <f>H24+H66</f>
        <v>2240898</v>
      </c>
      <c r="I23" s="64">
        <f>I24+I66</f>
        <v>2240898</v>
      </c>
      <c r="J23" s="64">
        <f>J24+J66</f>
        <v>1215944.93</v>
      </c>
      <c r="K23" s="69">
        <f>(J23*100)/G23</f>
        <v>110.07244117576849</v>
      </c>
      <c r="L23" s="69">
        <f t="shared" ref="L23:L69" si="3">(J23*100)/I23</f>
        <v>54.261502754699229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G25+G34+G60</f>
        <v>1102470.6399999999</v>
      </c>
      <c r="H24" s="64">
        <f>H25+H34+H60</f>
        <v>2236228</v>
      </c>
      <c r="I24" s="64">
        <f>I25+I34+I60</f>
        <v>2236228</v>
      </c>
      <c r="J24" s="64">
        <f>J25+J34+J60</f>
        <v>1213648.92</v>
      </c>
      <c r="K24" s="64">
        <f t="shared" ref="K24:K69" si="4">(J24*100)/G24</f>
        <v>110.08446628565093</v>
      </c>
      <c r="L24" s="64">
        <f t="shared" si="3"/>
        <v>54.27214577404451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962334.58</v>
      </c>
      <c r="H25" s="64">
        <f>H26+H29+H31</f>
        <v>1916354</v>
      </c>
      <c r="I25" s="64">
        <f>I26+I29+I31</f>
        <v>1916354</v>
      </c>
      <c r="J25" s="64">
        <f>J26+J29+J31</f>
        <v>1043219.4099999999</v>
      </c>
      <c r="K25" s="64">
        <f t="shared" si="4"/>
        <v>108.40506323694612</v>
      </c>
      <c r="L25" s="64">
        <f t="shared" si="3"/>
        <v>54.437719231415485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772862.24</v>
      </c>
      <c r="H26" s="64">
        <f>H27+H28</f>
        <v>1576000</v>
      </c>
      <c r="I26" s="64">
        <f>I27+I28</f>
        <v>1576000</v>
      </c>
      <c r="J26" s="64">
        <f>J27+J28</f>
        <v>876815.89</v>
      </c>
      <c r="K26" s="64">
        <f t="shared" si="4"/>
        <v>113.45047598650957</v>
      </c>
      <c r="L26" s="64">
        <f t="shared" si="3"/>
        <v>55.635526015228429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769292.13</v>
      </c>
      <c r="H27" s="65">
        <v>1570000</v>
      </c>
      <c r="I27" s="65">
        <v>1570000</v>
      </c>
      <c r="J27" s="65">
        <v>874625.62</v>
      </c>
      <c r="K27" s="65">
        <f t="shared" si="4"/>
        <v>113.69226148199384</v>
      </c>
      <c r="L27" s="65">
        <f t="shared" si="3"/>
        <v>55.708638216560509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3570.11</v>
      </c>
      <c r="H28" s="65">
        <v>6000</v>
      </c>
      <c r="I28" s="65">
        <v>6000</v>
      </c>
      <c r="J28" s="65">
        <v>2190.27</v>
      </c>
      <c r="K28" s="65">
        <f t="shared" si="4"/>
        <v>61.350210497715757</v>
      </c>
      <c r="L28" s="65">
        <f t="shared" si="3"/>
        <v>36.5045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19754.61</v>
      </c>
      <c r="H29" s="64">
        <f>H30</f>
        <v>42000</v>
      </c>
      <c r="I29" s="64">
        <f>I30</f>
        <v>42000</v>
      </c>
      <c r="J29" s="64">
        <f>J30</f>
        <v>21728.97</v>
      </c>
      <c r="K29" s="64">
        <f t="shared" si="4"/>
        <v>109.99442661738196</v>
      </c>
      <c r="L29" s="64">
        <f t="shared" si="3"/>
        <v>51.735642857142857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19754.61</v>
      </c>
      <c r="H30" s="65">
        <v>42000</v>
      </c>
      <c r="I30" s="65">
        <v>42000</v>
      </c>
      <c r="J30" s="65">
        <v>21728.97</v>
      </c>
      <c r="K30" s="65">
        <f t="shared" si="4"/>
        <v>109.99442661738196</v>
      </c>
      <c r="L30" s="65">
        <f t="shared" si="3"/>
        <v>51.735642857142857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G32+G33</f>
        <v>169717.73</v>
      </c>
      <c r="H31" s="64">
        <f>H32+H33</f>
        <v>298354</v>
      </c>
      <c r="I31" s="64">
        <f>I32+I33</f>
        <v>298354</v>
      </c>
      <c r="J31" s="64">
        <f>J32+J33</f>
        <v>144674.54999999999</v>
      </c>
      <c r="K31" s="64">
        <f t="shared" si="4"/>
        <v>85.24421697132054</v>
      </c>
      <c r="L31" s="64">
        <f t="shared" si="3"/>
        <v>48.490903423449993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42195.519999999997</v>
      </c>
      <c r="H32" s="65">
        <v>41400</v>
      </c>
      <c r="I32" s="65">
        <v>41400</v>
      </c>
      <c r="J32" s="65">
        <v>0</v>
      </c>
      <c r="K32" s="65">
        <f t="shared" si="4"/>
        <v>0</v>
      </c>
      <c r="L32" s="65">
        <f t="shared" si="3"/>
        <v>0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127522.21</v>
      </c>
      <c r="H33" s="65">
        <v>256954</v>
      </c>
      <c r="I33" s="65">
        <v>256954</v>
      </c>
      <c r="J33" s="65">
        <v>144674.54999999999</v>
      </c>
      <c r="K33" s="65">
        <f t="shared" si="4"/>
        <v>113.4504726666829</v>
      </c>
      <c r="L33" s="65">
        <f t="shared" si="3"/>
        <v>56.303676922717678</v>
      </c>
    </row>
    <row r="34" spans="2:12" x14ac:dyDescent="0.25">
      <c r="B34" s="64"/>
      <c r="C34" s="64" t="s">
        <v>85</v>
      </c>
      <c r="D34" s="64"/>
      <c r="E34" s="64"/>
      <c r="F34" s="64" t="s">
        <v>86</v>
      </c>
      <c r="G34" s="64">
        <f>G35+G39+G43+G53+G55</f>
        <v>126829.07999999999</v>
      </c>
      <c r="H34" s="64">
        <f>H35+H39+H43+H53+H55</f>
        <v>290165</v>
      </c>
      <c r="I34" s="64">
        <f>I35+I39+I43+I53+I55</f>
        <v>290165</v>
      </c>
      <c r="J34" s="64">
        <f>J35+J39+J43+J53+J55</f>
        <v>169808.41999999998</v>
      </c>
      <c r="K34" s="64">
        <f t="shared" si="4"/>
        <v>133.88760684852403</v>
      </c>
      <c r="L34" s="64">
        <f t="shared" si="3"/>
        <v>58.52133096686368</v>
      </c>
    </row>
    <row r="35" spans="2:12" x14ac:dyDescent="0.25">
      <c r="B35" s="64"/>
      <c r="C35" s="64"/>
      <c r="D35" s="64" t="s">
        <v>87</v>
      </c>
      <c r="E35" s="64"/>
      <c r="F35" s="64" t="s">
        <v>88</v>
      </c>
      <c r="G35" s="64">
        <f>G36+G37+G38</f>
        <v>13158.550000000001</v>
      </c>
      <c r="H35" s="64">
        <f>H36+H37+H38</f>
        <v>34600</v>
      </c>
      <c r="I35" s="64">
        <f>I36+I37+I38</f>
        <v>34600</v>
      </c>
      <c r="J35" s="64">
        <f>J36+J37+J38</f>
        <v>16639.129999999997</v>
      </c>
      <c r="K35" s="64">
        <f t="shared" si="4"/>
        <v>126.45109073568133</v>
      </c>
      <c r="L35" s="64">
        <f t="shared" si="3"/>
        <v>48.089971098265892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3212.52</v>
      </c>
      <c r="H36" s="65">
        <v>8500</v>
      </c>
      <c r="I36" s="65">
        <v>8500</v>
      </c>
      <c r="J36" s="65">
        <v>3280</v>
      </c>
      <c r="K36" s="65">
        <f t="shared" si="4"/>
        <v>102.10053166984174</v>
      </c>
      <c r="L36" s="65">
        <f t="shared" si="3"/>
        <v>38.588235294117645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9751.0300000000007</v>
      </c>
      <c r="H37" s="65">
        <v>25000</v>
      </c>
      <c r="I37" s="65">
        <v>25000</v>
      </c>
      <c r="J37" s="65">
        <v>13234.13</v>
      </c>
      <c r="K37" s="65">
        <f t="shared" si="4"/>
        <v>135.7203290319074</v>
      </c>
      <c r="L37" s="65">
        <f t="shared" si="3"/>
        <v>52.936520000000002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195</v>
      </c>
      <c r="H38" s="65">
        <v>1100</v>
      </c>
      <c r="I38" s="65">
        <v>1100</v>
      </c>
      <c r="J38" s="65">
        <v>125</v>
      </c>
      <c r="K38" s="65">
        <f t="shared" si="4"/>
        <v>64.102564102564102</v>
      </c>
      <c r="L38" s="65">
        <f t="shared" si="3"/>
        <v>11.363636363636363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</f>
        <v>18039.580000000002</v>
      </c>
      <c r="H39" s="64">
        <f>H40+H41+H42</f>
        <v>50965</v>
      </c>
      <c r="I39" s="64">
        <f>I40+I41+I42</f>
        <v>50965</v>
      </c>
      <c r="J39" s="64">
        <f>J40+J41+J42</f>
        <v>20151.11</v>
      </c>
      <c r="K39" s="64">
        <f t="shared" si="4"/>
        <v>111.70498426238304</v>
      </c>
      <c r="L39" s="64">
        <f t="shared" si="3"/>
        <v>39.539115078975769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5750.12</v>
      </c>
      <c r="H40" s="65">
        <v>16965</v>
      </c>
      <c r="I40" s="65">
        <v>16965</v>
      </c>
      <c r="J40" s="65">
        <v>5903.55</v>
      </c>
      <c r="K40" s="65">
        <f t="shared" si="4"/>
        <v>102.66829213999013</v>
      </c>
      <c r="L40" s="65">
        <f t="shared" si="3"/>
        <v>34.798408488063657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12271.47</v>
      </c>
      <c r="H41" s="65">
        <v>33000</v>
      </c>
      <c r="I41" s="65">
        <v>33000</v>
      </c>
      <c r="J41" s="65">
        <v>13725.68</v>
      </c>
      <c r="K41" s="65">
        <f t="shared" si="4"/>
        <v>111.85033251924995</v>
      </c>
      <c r="L41" s="65">
        <f t="shared" si="3"/>
        <v>41.592969696969696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17.989999999999998</v>
      </c>
      <c r="H42" s="65">
        <v>1000</v>
      </c>
      <c r="I42" s="65">
        <v>1000</v>
      </c>
      <c r="J42" s="65">
        <v>521.88</v>
      </c>
      <c r="K42" s="65">
        <f t="shared" si="4"/>
        <v>2900.9449694274599</v>
      </c>
      <c r="L42" s="65">
        <f t="shared" si="3"/>
        <v>52.188000000000002</v>
      </c>
    </row>
    <row r="43" spans="2:12" x14ac:dyDescent="0.25">
      <c r="B43" s="64"/>
      <c r="C43" s="64"/>
      <c r="D43" s="64" t="s">
        <v>103</v>
      </c>
      <c r="E43" s="64"/>
      <c r="F43" s="64" t="s">
        <v>104</v>
      </c>
      <c r="G43" s="64">
        <f>G44+G45+G46+G47+G48+G49+G50+G51+G52</f>
        <v>93232.43</v>
      </c>
      <c r="H43" s="64">
        <f>H44+H45+H46+H47+H48+H49+H50+H51+H52</f>
        <v>198500</v>
      </c>
      <c r="I43" s="64">
        <f>I44+I45+I46+I47+I48+I49+I50+I51+I52</f>
        <v>198500</v>
      </c>
      <c r="J43" s="64">
        <f>J44+J45+J46+J47+J48+J49+J50+J51+J52</f>
        <v>130758.70999999999</v>
      </c>
      <c r="K43" s="64">
        <f t="shared" si="4"/>
        <v>140.2502433970669</v>
      </c>
      <c r="L43" s="64">
        <f t="shared" si="3"/>
        <v>65.873405541561709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8850.8799999999992</v>
      </c>
      <c r="H44" s="65">
        <v>22000</v>
      </c>
      <c r="I44" s="65">
        <v>22000</v>
      </c>
      <c r="J44" s="65">
        <v>8140</v>
      </c>
      <c r="K44" s="65">
        <f t="shared" si="4"/>
        <v>91.968256263783942</v>
      </c>
      <c r="L44" s="65">
        <f t="shared" si="3"/>
        <v>37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530</v>
      </c>
      <c r="H45" s="65">
        <v>8500</v>
      </c>
      <c r="I45" s="65">
        <v>8500</v>
      </c>
      <c r="J45" s="65">
        <v>2101.4899999999998</v>
      </c>
      <c r="K45" s="65">
        <f t="shared" si="4"/>
        <v>396.50754716981129</v>
      </c>
      <c r="L45" s="65">
        <f t="shared" si="3"/>
        <v>24.72341176470588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1288.81</v>
      </c>
      <c r="H46" s="65">
        <v>3000</v>
      </c>
      <c r="I46" s="65">
        <v>3000</v>
      </c>
      <c r="J46" s="65">
        <v>788.44</v>
      </c>
      <c r="K46" s="65">
        <f t="shared" si="4"/>
        <v>61.175813347196254</v>
      </c>
      <c r="L46" s="65">
        <f t="shared" si="3"/>
        <v>26.281333333333333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2509.9899999999998</v>
      </c>
      <c r="H47" s="65">
        <v>6000</v>
      </c>
      <c r="I47" s="65">
        <v>6000</v>
      </c>
      <c r="J47" s="65">
        <v>2206.12</v>
      </c>
      <c r="K47" s="65">
        <f t="shared" si="4"/>
        <v>87.893577265248069</v>
      </c>
      <c r="L47" s="65">
        <f t="shared" si="3"/>
        <v>36.768666666666668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1942.54</v>
      </c>
      <c r="H48" s="65">
        <v>5500</v>
      </c>
      <c r="I48" s="65">
        <v>5500</v>
      </c>
      <c r="J48" s="65">
        <v>1959.91</v>
      </c>
      <c r="K48" s="65">
        <f t="shared" si="4"/>
        <v>100.89419008102793</v>
      </c>
      <c r="L48" s="65">
        <f t="shared" si="3"/>
        <v>35.634727272727275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95</v>
      </c>
      <c r="H49" s="65">
        <v>3000</v>
      </c>
      <c r="I49" s="65">
        <v>3000</v>
      </c>
      <c r="J49" s="65">
        <v>40</v>
      </c>
      <c r="K49" s="65">
        <f t="shared" si="4"/>
        <v>42.10526315789474</v>
      </c>
      <c r="L49" s="65">
        <f t="shared" si="3"/>
        <v>1.3333333333333333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54689.18</v>
      </c>
      <c r="H50" s="65">
        <v>90000</v>
      </c>
      <c r="I50" s="65">
        <v>90000</v>
      </c>
      <c r="J50" s="65">
        <v>84458.1</v>
      </c>
      <c r="K50" s="65">
        <f t="shared" si="4"/>
        <v>154.43292439199124</v>
      </c>
      <c r="L50" s="65">
        <f t="shared" si="3"/>
        <v>93.842333333333329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264.98</v>
      </c>
      <c r="H51" s="65">
        <v>500</v>
      </c>
      <c r="I51" s="65">
        <v>500</v>
      </c>
      <c r="J51" s="65">
        <v>270.75</v>
      </c>
      <c r="K51" s="65">
        <f t="shared" si="4"/>
        <v>102.17752283191183</v>
      </c>
      <c r="L51" s="65">
        <f t="shared" si="3"/>
        <v>54.15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23061.05</v>
      </c>
      <c r="H52" s="65">
        <v>60000</v>
      </c>
      <c r="I52" s="65">
        <v>60000</v>
      </c>
      <c r="J52" s="65">
        <v>30793.9</v>
      </c>
      <c r="K52" s="65">
        <f t="shared" si="4"/>
        <v>133.53208114981754</v>
      </c>
      <c r="L52" s="65">
        <f t="shared" si="3"/>
        <v>51.323166666666665</v>
      </c>
    </row>
    <row r="53" spans="2:12" x14ac:dyDescent="0.25">
      <c r="B53" s="64"/>
      <c r="C53" s="64"/>
      <c r="D53" s="64" t="s">
        <v>123</v>
      </c>
      <c r="E53" s="64"/>
      <c r="F53" s="64" t="s">
        <v>124</v>
      </c>
      <c r="G53" s="64">
        <f>G54</f>
        <v>357.62</v>
      </c>
      <c r="H53" s="64">
        <f>H54</f>
        <v>1100</v>
      </c>
      <c r="I53" s="64">
        <f>I54</f>
        <v>1100</v>
      </c>
      <c r="J53" s="64">
        <f>J54</f>
        <v>162.6</v>
      </c>
      <c r="K53" s="64">
        <f t="shared" si="4"/>
        <v>45.467255746322913</v>
      </c>
      <c r="L53" s="64">
        <f t="shared" si="3"/>
        <v>14.781818181818181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357.62</v>
      </c>
      <c r="H54" s="65">
        <v>1100</v>
      </c>
      <c r="I54" s="65">
        <v>1100</v>
      </c>
      <c r="J54" s="65">
        <v>162.6</v>
      </c>
      <c r="K54" s="65">
        <f t="shared" si="4"/>
        <v>45.467255746322913</v>
      </c>
      <c r="L54" s="65">
        <f t="shared" si="3"/>
        <v>14.781818181818181</v>
      </c>
    </row>
    <row r="55" spans="2:12" x14ac:dyDescent="0.25">
      <c r="B55" s="64"/>
      <c r="C55" s="64"/>
      <c r="D55" s="64" t="s">
        <v>127</v>
      </c>
      <c r="E55" s="64"/>
      <c r="F55" s="64" t="s">
        <v>128</v>
      </c>
      <c r="G55" s="64">
        <f>G56+G57+G58+G59</f>
        <v>2040.9</v>
      </c>
      <c r="H55" s="64">
        <f>H56+H57+H58+H59</f>
        <v>5000</v>
      </c>
      <c r="I55" s="64">
        <f>I56+I57+I58+I59</f>
        <v>5000</v>
      </c>
      <c r="J55" s="64">
        <f>J56+J57+J58+J59</f>
        <v>2096.87</v>
      </c>
      <c r="K55" s="64">
        <f t="shared" si="4"/>
        <v>102.74241756088</v>
      </c>
      <c r="L55" s="64">
        <f t="shared" si="3"/>
        <v>41.937399999999997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648.33000000000004</v>
      </c>
      <c r="H56" s="65">
        <v>800</v>
      </c>
      <c r="I56" s="65">
        <v>800</v>
      </c>
      <c r="J56" s="65">
        <v>700</v>
      </c>
      <c r="K56" s="65">
        <f t="shared" si="4"/>
        <v>107.96970678512486</v>
      </c>
      <c r="L56" s="65">
        <f t="shared" si="3"/>
        <v>87.5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247.87</v>
      </c>
      <c r="H57" s="65">
        <v>400</v>
      </c>
      <c r="I57" s="65">
        <v>400</v>
      </c>
      <c r="J57" s="65">
        <v>22.03</v>
      </c>
      <c r="K57" s="65">
        <f t="shared" si="4"/>
        <v>8.8877234033969419</v>
      </c>
      <c r="L57" s="65">
        <f t="shared" si="3"/>
        <v>5.5075000000000003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980</v>
      </c>
      <c r="H58" s="65">
        <v>2400</v>
      </c>
      <c r="I58" s="65">
        <v>2400</v>
      </c>
      <c r="J58" s="65">
        <v>1135.44</v>
      </c>
      <c r="K58" s="65">
        <f t="shared" si="4"/>
        <v>115.86122448979592</v>
      </c>
      <c r="L58" s="65">
        <f t="shared" si="3"/>
        <v>47.31</v>
      </c>
    </row>
    <row r="59" spans="2:12" x14ac:dyDescent="0.25">
      <c r="B59" s="65"/>
      <c r="C59" s="65"/>
      <c r="D59" s="65"/>
      <c r="E59" s="65" t="s">
        <v>135</v>
      </c>
      <c r="F59" s="65" t="s">
        <v>128</v>
      </c>
      <c r="G59" s="65">
        <v>164.7</v>
      </c>
      <c r="H59" s="65">
        <v>1400</v>
      </c>
      <c r="I59" s="65">
        <v>1400</v>
      </c>
      <c r="J59" s="65">
        <v>239.4</v>
      </c>
      <c r="K59" s="65">
        <f t="shared" si="4"/>
        <v>145.35519125683061</v>
      </c>
      <c r="L59" s="65">
        <f t="shared" si="3"/>
        <v>17.100000000000001</v>
      </c>
    </row>
    <row r="60" spans="2:12" x14ac:dyDescent="0.25">
      <c r="B60" s="64"/>
      <c r="C60" s="64" t="s">
        <v>136</v>
      </c>
      <c r="D60" s="64"/>
      <c r="E60" s="64"/>
      <c r="F60" s="64" t="s">
        <v>137</v>
      </c>
      <c r="G60" s="64">
        <f>G61+G63</f>
        <v>13306.98</v>
      </c>
      <c r="H60" s="64">
        <f>H61+H63</f>
        <v>29709</v>
      </c>
      <c r="I60" s="64">
        <f>I61+I63</f>
        <v>29709</v>
      </c>
      <c r="J60" s="64">
        <f>J61+J63</f>
        <v>621.09</v>
      </c>
      <c r="K60" s="64">
        <f t="shared" si="4"/>
        <v>4.6674001163299259</v>
      </c>
      <c r="L60" s="64">
        <f t="shared" si="3"/>
        <v>2.0905786125416541</v>
      </c>
    </row>
    <row r="61" spans="2:12" x14ac:dyDescent="0.25">
      <c r="B61" s="64"/>
      <c r="C61" s="64"/>
      <c r="D61" s="64" t="s">
        <v>138</v>
      </c>
      <c r="E61" s="64"/>
      <c r="F61" s="64" t="s">
        <v>139</v>
      </c>
      <c r="G61" s="64">
        <f>G62</f>
        <v>300.75</v>
      </c>
      <c r="H61" s="64">
        <f>H62</f>
        <v>398</v>
      </c>
      <c r="I61" s="64">
        <f>I62</f>
        <v>398</v>
      </c>
      <c r="J61" s="64">
        <f>J62</f>
        <v>211.09</v>
      </c>
      <c r="K61" s="64">
        <f t="shared" si="4"/>
        <v>70.187863674147962</v>
      </c>
      <c r="L61" s="64">
        <f t="shared" si="3"/>
        <v>53.037688442211056</v>
      </c>
    </row>
    <row r="62" spans="2:12" x14ac:dyDescent="0.25">
      <c r="B62" s="65"/>
      <c r="C62" s="65"/>
      <c r="D62" s="65"/>
      <c r="E62" s="65" t="s">
        <v>140</v>
      </c>
      <c r="F62" s="65" t="s">
        <v>141</v>
      </c>
      <c r="G62" s="65">
        <v>300.75</v>
      </c>
      <c r="H62" s="65">
        <v>398</v>
      </c>
      <c r="I62" s="65">
        <v>398</v>
      </c>
      <c r="J62" s="65">
        <v>211.09</v>
      </c>
      <c r="K62" s="65">
        <f t="shared" si="4"/>
        <v>70.187863674147962</v>
      </c>
      <c r="L62" s="65">
        <f t="shared" si="3"/>
        <v>53.037688442211056</v>
      </c>
    </row>
    <row r="63" spans="2:12" x14ac:dyDescent="0.25">
      <c r="B63" s="64"/>
      <c r="C63" s="64"/>
      <c r="D63" s="64" t="s">
        <v>142</v>
      </c>
      <c r="E63" s="64"/>
      <c r="F63" s="64" t="s">
        <v>143</v>
      </c>
      <c r="G63" s="64">
        <f>G64+G65</f>
        <v>13006.23</v>
      </c>
      <c r="H63" s="64">
        <f>H64+H65</f>
        <v>29311</v>
      </c>
      <c r="I63" s="64">
        <f>I64+I65</f>
        <v>29311</v>
      </c>
      <c r="J63" s="64">
        <f>J64+J65</f>
        <v>410</v>
      </c>
      <c r="K63" s="64">
        <f t="shared" si="4"/>
        <v>3.1523354576998872</v>
      </c>
      <c r="L63" s="64">
        <f t="shared" si="3"/>
        <v>1.3987922622906077</v>
      </c>
    </row>
    <row r="64" spans="2:12" x14ac:dyDescent="0.25">
      <c r="B64" s="65"/>
      <c r="C64" s="65"/>
      <c r="D64" s="65"/>
      <c r="E64" s="65" t="s">
        <v>144</v>
      </c>
      <c r="F64" s="65" t="s">
        <v>145</v>
      </c>
      <c r="G64" s="65">
        <v>533.92999999999995</v>
      </c>
      <c r="H64" s="65">
        <v>611</v>
      </c>
      <c r="I64" s="65">
        <v>611</v>
      </c>
      <c r="J64" s="65">
        <v>410</v>
      </c>
      <c r="K64" s="65">
        <f t="shared" si="4"/>
        <v>76.789092203097795</v>
      </c>
      <c r="L64" s="65">
        <f t="shared" si="3"/>
        <v>67.103109656301143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12472.3</v>
      </c>
      <c r="H65" s="65">
        <v>28700</v>
      </c>
      <c r="I65" s="65">
        <v>28700</v>
      </c>
      <c r="J65" s="65">
        <v>0</v>
      </c>
      <c r="K65" s="65">
        <f t="shared" si="4"/>
        <v>0</v>
      </c>
      <c r="L65" s="65">
        <f t="shared" si="3"/>
        <v>0</v>
      </c>
    </row>
    <row r="66" spans="2:12" x14ac:dyDescent="0.25">
      <c r="B66" s="64" t="s">
        <v>148</v>
      </c>
      <c r="C66" s="64"/>
      <c r="D66" s="64"/>
      <c r="E66" s="64"/>
      <c r="F66" s="64" t="s">
        <v>149</v>
      </c>
      <c r="G66" s="64">
        <f t="shared" ref="G66:J68" si="5">G67</f>
        <v>2206.35</v>
      </c>
      <c r="H66" s="64">
        <f t="shared" si="5"/>
        <v>4670</v>
      </c>
      <c r="I66" s="64">
        <f t="shared" si="5"/>
        <v>4670</v>
      </c>
      <c r="J66" s="64">
        <f t="shared" si="5"/>
        <v>2296.0100000000002</v>
      </c>
      <c r="K66" s="64">
        <f t="shared" si="4"/>
        <v>104.06372515693342</v>
      </c>
      <c r="L66" s="64">
        <f t="shared" si="3"/>
        <v>49.165096359743046</v>
      </c>
    </row>
    <row r="67" spans="2:12" x14ac:dyDescent="0.25">
      <c r="B67" s="64"/>
      <c r="C67" s="64" t="s">
        <v>150</v>
      </c>
      <c r="D67" s="64"/>
      <c r="E67" s="64"/>
      <c r="F67" s="64" t="s">
        <v>151</v>
      </c>
      <c r="G67" s="64">
        <f t="shared" si="5"/>
        <v>2206.35</v>
      </c>
      <c r="H67" s="64">
        <f t="shared" si="5"/>
        <v>4670</v>
      </c>
      <c r="I67" s="64">
        <f t="shared" si="5"/>
        <v>4670</v>
      </c>
      <c r="J67" s="64">
        <f t="shared" si="5"/>
        <v>2296.0100000000002</v>
      </c>
      <c r="K67" s="64">
        <f t="shared" si="4"/>
        <v>104.06372515693342</v>
      </c>
      <c r="L67" s="64">
        <f t="shared" si="3"/>
        <v>49.165096359743046</v>
      </c>
    </row>
    <row r="68" spans="2:12" x14ac:dyDescent="0.25">
      <c r="B68" s="64"/>
      <c r="C68" s="64"/>
      <c r="D68" s="64" t="s">
        <v>152</v>
      </c>
      <c r="E68" s="64"/>
      <c r="F68" s="64" t="s">
        <v>153</v>
      </c>
      <c r="G68" s="64">
        <f t="shared" si="5"/>
        <v>2206.35</v>
      </c>
      <c r="H68" s="64">
        <f t="shared" si="5"/>
        <v>4670</v>
      </c>
      <c r="I68" s="64">
        <f t="shared" si="5"/>
        <v>4670</v>
      </c>
      <c r="J68" s="64">
        <f t="shared" si="5"/>
        <v>2296.0100000000002</v>
      </c>
      <c r="K68" s="64">
        <f t="shared" si="4"/>
        <v>104.06372515693342</v>
      </c>
      <c r="L68" s="64">
        <f t="shared" si="3"/>
        <v>49.165096359743046</v>
      </c>
    </row>
    <row r="69" spans="2:12" x14ac:dyDescent="0.25">
      <c r="B69" s="65"/>
      <c r="C69" s="65"/>
      <c r="D69" s="65"/>
      <c r="E69" s="65" t="s">
        <v>154</v>
      </c>
      <c r="F69" s="65" t="s">
        <v>155</v>
      </c>
      <c r="G69" s="65">
        <v>2206.35</v>
      </c>
      <c r="H69" s="65">
        <v>4670</v>
      </c>
      <c r="I69" s="65">
        <v>4670</v>
      </c>
      <c r="J69" s="65">
        <v>2296.0100000000002</v>
      </c>
      <c r="K69" s="65">
        <f t="shared" si="4"/>
        <v>104.06372515693342</v>
      </c>
      <c r="L69" s="65">
        <f t="shared" si="3"/>
        <v>49.165096359743046</v>
      </c>
    </row>
    <row r="70" spans="2:12" x14ac:dyDescent="0.25">
      <c r="B70" s="64"/>
      <c r="C70" s="65"/>
      <c r="D70" s="66"/>
      <c r="E70" s="67"/>
      <c r="F70" s="8"/>
      <c r="G70" s="64"/>
      <c r="H70" s="64"/>
      <c r="I70" s="64"/>
      <c r="J70" s="64"/>
      <c r="K70" s="69"/>
      <c r="L70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H6" sqref="H6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1104304.8600000001</v>
      </c>
      <c r="D6" s="70">
        <f>D7+D9</f>
        <v>2240898</v>
      </c>
      <c r="E6" s="70">
        <f>E7+E9</f>
        <v>2240898</v>
      </c>
      <c r="F6" s="70">
        <f>F7+F9</f>
        <v>1215938.69</v>
      </c>
      <c r="G6" s="71">
        <f t="shared" ref="G6:G17" si="0">(F6*100)/C6</f>
        <v>110.10896846003195</v>
      </c>
      <c r="H6" s="71">
        <f t="shared" ref="H6:H17" si="1">(F6*100)/E6</f>
        <v>54.261224294903201</v>
      </c>
    </row>
    <row r="7" spans="1:8" x14ac:dyDescent="0.25">
      <c r="A7"/>
      <c r="B7" s="8" t="s">
        <v>156</v>
      </c>
      <c r="C7" s="70">
        <f>C8</f>
        <v>1104206.79</v>
      </c>
      <c r="D7" s="70">
        <f>D8</f>
        <v>2240433</v>
      </c>
      <c r="E7" s="70">
        <f>E8</f>
        <v>2240433</v>
      </c>
      <c r="F7" s="70">
        <f>F8</f>
        <v>1215883.46</v>
      </c>
      <c r="G7" s="71">
        <f t="shared" si="0"/>
        <v>110.11374599498704</v>
      </c>
      <c r="H7" s="71">
        <f t="shared" si="1"/>
        <v>54.270021018258525</v>
      </c>
    </row>
    <row r="8" spans="1:8" x14ac:dyDescent="0.25">
      <c r="A8"/>
      <c r="B8" s="16" t="s">
        <v>157</v>
      </c>
      <c r="C8" s="72">
        <v>1104206.79</v>
      </c>
      <c r="D8" s="72">
        <v>2240433</v>
      </c>
      <c r="E8" s="72">
        <v>2240433</v>
      </c>
      <c r="F8" s="73">
        <v>1215883.46</v>
      </c>
      <c r="G8" s="69">
        <f t="shared" si="0"/>
        <v>110.11374599498704</v>
      </c>
      <c r="H8" s="69">
        <f t="shared" si="1"/>
        <v>54.270021018258525</v>
      </c>
    </row>
    <row r="9" spans="1:8" x14ac:dyDescent="0.25">
      <c r="A9"/>
      <c r="B9" s="8" t="s">
        <v>158</v>
      </c>
      <c r="C9" s="70">
        <f>C10</f>
        <v>98.07</v>
      </c>
      <c r="D9" s="70">
        <f>D10</f>
        <v>465</v>
      </c>
      <c r="E9" s="70">
        <f>E10</f>
        <v>465</v>
      </c>
      <c r="F9" s="70">
        <f>F10</f>
        <v>55.23</v>
      </c>
      <c r="G9" s="71">
        <f t="shared" si="0"/>
        <v>56.316916488222702</v>
      </c>
      <c r="H9" s="71">
        <f t="shared" si="1"/>
        <v>11.877419354838709</v>
      </c>
    </row>
    <row r="10" spans="1:8" x14ac:dyDescent="0.25">
      <c r="A10"/>
      <c r="B10" s="16" t="s">
        <v>159</v>
      </c>
      <c r="C10" s="72">
        <v>98.07</v>
      </c>
      <c r="D10" s="72">
        <v>465</v>
      </c>
      <c r="E10" s="72">
        <v>465</v>
      </c>
      <c r="F10" s="73">
        <v>55.23</v>
      </c>
      <c r="G10" s="69">
        <f t="shared" si="0"/>
        <v>56.316916488222702</v>
      </c>
      <c r="H10" s="69">
        <f t="shared" si="1"/>
        <v>11.877419354838709</v>
      </c>
    </row>
    <row r="11" spans="1:8" x14ac:dyDescent="0.25">
      <c r="B11" s="8" t="s">
        <v>32</v>
      </c>
      <c r="C11" s="74">
        <f>C12+C14+C16</f>
        <v>1104676.99</v>
      </c>
      <c r="D11" s="74">
        <f>D12+D14+D16</f>
        <v>2240898</v>
      </c>
      <c r="E11" s="74">
        <f>E12+E14+E16</f>
        <v>2240898</v>
      </c>
      <c r="F11" s="74">
        <f>F12+F14+F16</f>
        <v>1215944.93</v>
      </c>
      <c r="G11" s="71">
        <f t="shared" si="0"/>
        <v>110.07244117576849</v>
      </c>
      <c r="H11" s="71">
        <f t="shared" si="1"/>
        <v>54.261502754699229</v>
      </c>
    </row>
    <row r="12" spans="1:8" x14ac:dyDescent="0.25">
      <c r="A12"/>
      <c r="B12" s="8" t="s">
        <v>156</v>
      </c>
      <c r="C12" s="74">
        <f>C13</f>
        <v>1104206.79</v>
      </c>
      <c r="D12" s="74">
        <f>D13</f>
        <v>2240433</v>
      </c>
      <c r="E12" s="74">
        <f>E13</f>
        <v>2240433</v>
      </c>
      <c r="F12" s="74">
        <f>F13</f>
        <v>1215883.46</v>
      </c>
      <c r="G12" s="71">
        <f t="shared" si="0"/>
        <v>110.11374599498704</v>
      </c>
      <c r="H12" s="71">
        <f t="shared" si="1"/>
        <v>54.270021018258525</v>
      </c>
    </row>
    <row r="13" spans="1:8" x14ac:dyDescent="0.25">
      <c r="A13"/>
      <c r="B13" s="16" t="s">
        <v>157</v>
      </c>
      <c r="C13" s="72">
        <v>1104206.79</v>
      </c>
      <c r="D13" s="72">
        <v>2240433</v>
      </c>
      <c r="E13" s="75">
        <v>2240433</v>
      </c>
      <c r="F13" s="73">
        <v>1215883.46</v>
      </c>
      <c r="G13" s="69">
        <f t="shared" si="0"/>
        <v>110.11374599498704</v>
      </c>
      <c r="H13" s="69">
        <f t="shared" si="1"/>
        <v>54.270021018258525</v>
      </c>
    </row>
    <row r="14" spans="1:8" x14ac:dyDescent="0.25">
      <c r="A14"/>
      <c r="B14" s="8" t="s">
        <v>158</v>
      </c>
      <c r="C14" s="74">
        <f>C15</f>
        <v>141.19</v>
      </c>
      <c r="D14" s="74">
        <f>D15</f>
        <v>465</v>
      </c>
      <c r="E14" s="74">
        <f>E15</f>
        <v>465</v>
      </c>
      <c r="F14" s="74">
        <f>F15</f>
        <v>61.47</v>
      </c>
      <c r="G14" s="71">
        <f t="shared" si="0"/>
        <v>43.537077696720729</v>
      </c>
      <c r="H14" s="71">
        <f t="shared" si="1"/>
        <v>13.219354838709677</v>
      </c>
    </row>
    <row r="15" spans="1:8" x14ac:dyDescent="0.25">
      <c r="A15"/>
      <c r="B15" s="16" t="s">
        <v>159</v>
      </c>
      <c r="C15" s="72">
        <v>141.19</v>
      </c>
      <c r="D15" s="72">
        <v>465</v>
      </c>
      <c r="E15" s="75">
        <v>465</v>
      </c>
      <c r="F15" s="73">
        <v>61.47</v>
      </c>
      <c r="G15" s="69">
        <f t="shared" si="0"/>
        <v>43.537077696720729</v>
      </c>
      <c r="H15" s="69">
        <f t="shared" si="1"/>
        <v>13.219354838709677</v>
      </c>
    </row>
    <row r="16" spans="1:8" x14ac:dyDescent="0.25">
      <c r="A16"/>
      <c r="B16" s="8" t="s">
        <v>160</v>
      </c>
      <c r="C16" s="74">
        <f>C17</f>
        <v>329.01</v>
      </c>
      <c r="D16" s="74">
        <f>D17</f>
        <v>0</v>
      </c>
      <c r="E16" s="74">
        <f>E17</f>
        <v>0</v>
      </c>
      <c r="F16" s="74">
        <f>F17</f>
        <v>0</v>
      </c>
      <c r="G16" s="71">
        <f t="shared" si="0"/>
        <v>0</v>
      </c>
      <c r="H16" s="71" t="e">
        <f t="shared" si="1"/>
        <v>#DIV/0!</v>
      </c>
    </row>
    <row r="17" spans="1:8" x14ac:dyDescent="0.25">
      <c r="A17"/>
      <c r="B17" s="16" t="s">
        <v>161</v>
      </c>
      <c r="C17" s="72">
        <v>329.01</v>
      </c>
      <c r="D17" s="72">
        <v>0</v>
      </c>
      <c r="E17" s="75">
        <v>0</v>
      </c>
      <c r="F17" s="73">
        <v>0</v>
      </c>
      <c r="G17" s="69">
        <f t="shared" si="0"/>
        <v>0</v>
      </c>
      <c r="H17" s="69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topLeftCell="B11" workbookViewId="0">
      <selection activeCell="G19" sqref="G1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1104676.99</v>
      </c>
      <c r="D6" s="74">
        <f t="shared" si="0"/>
        <v>2240898</v>
      </c>
      <c r="E6" s="74">
        <f t="shared" si="0"/>
        <v>2240898</v>
      </c>
      <c r="F6" s="74">
        <f t="shared" si="0"/>
        <v>1215944.93</v>
      </c>
      <c r="G6" s="69">
        <f>(F6*100)/C6</f>
        <v>110.07244117576849</v>
      </c>
      <c r="H6" s="69">
        <f>(F6*100)/E6</f>
        <v>54.261502754699229</v>
      </c>
    </row>
    <row r="7" spans="2:8" x14ac:dyDescent="0.25">
      <c r="B7" s="8" t="s">
        <v>162</v>
      </c>
      <c r="C7" s="74">
        <f t="shared" si="0"/>
        <v>1104676.99</v>
      </c>
      <c r="D7" s="74">
        <f t="shared" si="0"/>
        <v>2240898</v>
      </c>
      <c r="E7" s="74">
        <f t="shared" si="0"/>
        <v>2240898</v>
      </c>
      <c r="F7" s="74">
        <f t="shared" si="0"/>
        <v>1215944.93</v>
      </c>
      <c r="G7" s="69">
        <f>(F7*100)/C7</f>
        <v>110.07244117576849</v>
      </c>
      <c r="H7" s="69">
        <f>(F7*100)/E7</f>
        <v>54.261502754699229</v>
      </c>
    </row>
    <row r="8" spans="2:8" x14ac:dyDescent="0.25">
      <c r="B8" s="11" t="s">
        <v>163</v>
      </c>
      <c r="C8" s="72">
        <v>1104676.99</v>
      </c>
      <c r="D8" s="72">
        <v>2240898</v>
      </c>
      <c r="E8" s="72">
        <v>2240898</v>
      </c>
      <c r="F8" s="73">
        <v>1215944.93</v>
      </c>
      <c r="G8" s="69">
        <f>(F8*100)/C8</f>
        <v>110.07244117576849</v>
      </c>
      <c r="H8" s="69">
        <f>(F8*100)/E8</f>
        <v>54.261502754699229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7"/>
  <sheetViews>
    <sheetView tabSelected="1" zoomScaleNormal="100" workbookViewId="0">
      <selection activeCell="F7" sqref="F7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164</v>
      </c>
      <c r="C1" s="39"/>
    </row>
    <row r="2" spans="1:6" ht="15" customHeight="1" x14ac:dyDescent="0.2">
      <c r="A2" s="40" t="s">
        <v>34</v>
      </c>
      <c r="B2" s="41" t="s">
        <v>165</v>
      </c>
      <c r="C2" s="39"/>
    </row>
    <row r="3" spans="1:6" ht="43.5" customHeight="1" x14ac:dyDescent="0.2">
      <c r="A3" s="42" t="s">
        <v>35</v>
      </c>
      <c r="B3" s="37" t="s">
        <v>166</v>
      </c>
      <c r="C3" s="39"/>
    </row>
    <row r="4" spans="1:6" x14ac:dyDescent="0.2">
      <c r="A4" s="42" t="s">
        <v>36</v>
      </c>
      <c r="B4" s="43" t="s">
        <v>167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168</v>
      </c>
      <c r="B7" s="45"/>
      <c r="C7" s="76">
        <f>C11+C53</f>
        <v>2240433</v>
      </c>
      <c r="D7" s="76">
        <f>D11+D53</f>
        <v>2240433</v>
      </c>
      <c r="E7" s="76">
        <f>E11+E53</f>
        <v>1215883.46</v>
      </c>
      <c r="F7" s="76">
        <f>(E7*100)/D7</f>
        <v>54.270021018258525</v>
      </c>
    </row>
    <row r="8" spans="1:6" x14ac:dyDescent="0.2">
      <c r="A8" s="46" t="s">
        <v>68</v>
      </c>
      <c r="B8" s="45"/>
      <c r="C8" s="76">
        <f>C63</f>
        <v>465</v>
      </c>
      <c r="D8" s="76">
        <f>D63</f>
        <v>465</v>
      </c>
      <c r="E8" s="76">
        <f>E63</f>
        <v>61.47</v>
      </c>
      <c r="F8" s="76">
        <f>(E8*100)/D8</f>
        <v>13.219354838709677</v>
      </c>
    </row>
    <row r="9" spans="1:6" s="56" customFormat="1" x14ac:dyDescent="0.2"/>
    <row r="10" spans="1:6" ht="38.25" x14ac:dyDescent="0.2">
      <c r="A10" s="46" t="s">
        <v>169</v>
      </c>
      <c r="B10" s="46" t="s">
        <v>170</v>
      </c>
      <c r="C10" s="46" t="s">
        <v>43</v>
      </c>
      <c r="D10" s="46" t="s">
        <v>171</v>
      </c>
      <c r="E10" s="46" t="s">
        <v>172</v>
      </c>
      <c r="F10" s="46" t="s">
        <v>173</v>
      </c>
    </row>
    <row r="11" spans="1:6" x14ac:dyDescent="0.2">
      <c r="A11" s="48" t="s">
        <v>66</v>
      </c>
      <c r="B11" s="49" t="s">
        <v>67</v>
      </c>
      <c r="C11" s="79">
        <f>C12+C21+C47</f>
        <v>2235763</v>
      </c>
      <c r="D11" s="79">
        <f>D12+D21+D47</f>
        <v>2235763</v>
      </c>
      <c r="E11" s="79">
        <f>E12+E21+E47</f>
        <v>1213587.45</v>
      </c>
      <c r="F11" s="80">
        <f>(E11*100)/D11</f>
        <v>54.280684043881216</v>
      </c>
    </row>
    <row r="12" spans="1:6" x14ac:dyDescent="0.2">
      <c r="A12" s="50" t="s">
        <v>68</v>
      </c>
      <c r="B12" s="51" t="s">
        <v>69</v>
      </c>
      <c r="C12" s="81">
        <f>C13+C16+C18</f>
        <v>1916354</v>
      </c>
      <c r="D12" s="81">
        <f>D13+D16+D18</f>
        <v>1916354</v>
      </c>
      <c r="E12" s="81">
        <f>E13+E16+E18</f>
        <v>1043219.4099999999</v>
      </c>
      <c r="F12" s="80">
        <f t="shared" ref="F12:F13" si="0">(E12*100)/D12</f>
        <v>54.437719231415485</v>
      </c>
    </row>
    <row r="13" spans="1:6" x14ac:dyDescent="0.2">
      <c r="A13" s="52" t="s">
        <v>70</v>
      </c>
      <c r="B13" s="53" t="s">
        <v>71</v>
      </c>
      <c r="C13" s="82">
        <f>C14+C15</f>
        <v>1576000</v>
      </c>
      <c r="D13" s="82">
        <f>D14+D15</f>
        <v>1576000</v>
      </c>
      <c r="E13" s="82">
        <f>E14+E15</f>
        <v>876815.89</v>
      </c>
      <c r="F13" s="82">
        <f t="shared" si="0"/>
        <v>55.635526015228429</v>
      </c>
    </row>
    <row r="14" spans="1:6" x14ac:dyDescent="0.2">
      <c r="A14" s="54" t="s">
        <v>72</v>
      </c>
      <c r="B14" s="55" t="s">
        <v>73</v>
      </c>
      <c r="C14" s="83">
        <v>1570000</v>
      </c>
      <c r="D14" s="83">
        <v>1570000</v>
      </c>
      <c r="E14" s="83">
        <v>874625.62</v>
      </c>
      <c r="F14" s="83"/>
    </row>
    <row r="15" spans="1:6" x14ac:dyDescent="0.2">
      <c r="A15" s="54" t="s">
        <v>74</v>
      </c>
      <c r="B15" s="55" t="s">
        <v>75</v>
      </c>
      <c r="C15" s="83">
        <v>6000</v>
      </c>
      <c r="D15" s="83">
        <v>6000</v>
      </c>
      <c r="E15" s="83">
        <v>2190.27</v>
      </c>
      <c r="F15" s="83"/>
    </row>
    <row r="16" spans="1:6" x14ac:dyDescent="0.2">
      <c r="A16" s="52" t="s">
        <v>76</v>
      </c>
      <c r="B16" s="53" t="s">
        <v>77</v>
      </c>
      <c r="C16" s="82">
        <f>C17</f>
        <v>42000</v>
      </c>
      <c r="D16" s="82">
        <f>D17</f>
        <v>42000</v>
      </c>
      <c r="E16" s="82">
        <f>E17</f>
        <v>21728.97</v>
      </c>
      <c r="F16" s="82">
        <f>(E16*100)/D16</f>
        <v>51.735642857142857</v>
      </c>
    </row>
    <row r="17" spans="1:6" x14ac:dyDescent="0.2">
      <c r="A17" s="54" t="s">
        <v>78</v>
      </c>
      <c r="B17" s="55" t="s">
        <v>77</v>
      </c>
      <c r="C17" s="83">
        <v>42000</v>
      </c>
      <c r="D17" s="83">
        <v>42000</v>
      </c>
      <c r="E17" s="83">
        <v>21728.97</v>
      </c>
      <c r="F17" s="83"/>
    </row>
    <row r="18" spans="1:6" x14ac:dyDescent="0.2">
      <c r="A18" s="52" t="s">
        <v>79</v>
      </c>
      <c r="B18" s="53" t="s">
        <v>80</v>
      </c>
      <c r="C18" s="82">
        <f>C19+C20</f>
        <v>298354</v>
      </c>
      <c r="D18" s="82">
        <f>D19+D20</f>
        <v>298354</v>
      </c>
      <c r="E18" s="82">
        <f>E19+E20</f>
        <v>144674.54999999999</v>
      </c>
      <c r="F18" s="82">
        <f>(E18*100)/D18</f>
        <v>48.490903423449993</v>
      </c>
    </row>
    <row r="19" spans="1:6" x14ac:dyDescent="0.2">
      <c r="A19" s="54" t="s">
        <v>81</v>
      </c>
      <c r="B19" s="55" t="s">
        <v>82</v>
      </c>
      <c r="C19" s="83">
        <v>41400</v>
      </c>
      <c r="D19" s="83">
        <v>41400</v>
      </c>
      <c r="E19" s="83">
        <v>0</v>
      </c>
      <c r="F19" s="83"/>
    </row>
    <row r="20" spans="1:6" x14ac:dyDescent="0.2">
      <c r="A20" s="54" t="s">
        <v>83</v>
      </c>
      <c r="B20" s="55" t="s">
        <v>84</v>
      </c>
      <c r="C20" s="83">
        <v>256954</v>
      </c>
      <c r="D20" s="83">
        <v>256954</v>
      </c>
      <c r="E20" s="83">
        <v>144674.54999999999</v>
      </c>
      <c r="F20" s="83"/>
    </row>
    <row r="21" spans="1:6" x14ac:dyDescent="0.2">
      <c r="A21" s="50" t="s">
        <v>85</v>
      </c>
      <c r="B21" s="51" t="s">
        <v>86</v>
      </c>
      <c r="C21" s="81">
        <f>C22+C26+C30+C40+C42</f>
        <v>289700</v>
      </c>
      <c r="D21" s="81">
        <f>D22+D26+D30+D40+D42</f>
        <v>289700</v>
      </c>
      <c r="E21" s="81">
        <f>E22+E26+E30+E40+E42</f>
        <v>169746.94999999998</v>
      </c>
      <c r="F21" s="80">
        <f t="shared" ref="F21:F22" si="1">(E21*100)/D21</f>
        <v>58.594045564376941</v>
      </c>
    </row>
    <row r="22" spans="1:6" x14ac:dyDescent="0.2">
      <c r="A22" s="52" t="s">
        <v>87</v>
      </c>
      <c r="B22" s="53" t="s">
        <v>88</v>
      </c>
      <c r="C22" s="82">
        <f>C23+C24+C25</f>
        <v>34600</v>
      </c>
      <c r="D22" s="82">
        <f>D23+D24+D25</f>
        <v>34600</v>
      </c>
      <c r="E22" s="82">
        <f>E23+E24+E25</f>
        <v>16639.129999999997</v>
      </c>
      <c r="F22" s="82">
        <f t="shared" si="1"/>
        <v>48.089971098265892</v>
      </c>
    </row>
    <row r="23" spans="1:6" x14ac:dyDescent="0.2">
      <c r="A23" s="54" t="s">
        <v>89</v>
      </c>
      <c r="B23" s="55" t="s">
        <v>90</v>
      </c>
      <c r="C23" s="83">
        <v>8500</v>
      </c>
      <c r="D23" s="83">
        <v>8500</v>
      </c>
      <c r="E23" s="83">
        <v>3280</v>
      </c>
      <c r="F23" s="83"/>
    </row>
    <row r="24" spans="1:6" ht="25.5" x14ac:dyDescent="0.2">
      <c r="A24" s="54" t="s">
        <v>91</v>
      </c>
      <c r="B24" s="55" t="s">
        <v>92</v>
      </c>
      <c r="C24" s="83">
        <v>25000</v>
      </c>
      <c r="D24" s="83">
        <v>25000</v>
      </c>
      <c r="E24" s="83">
        <v>13234.13</v>
      </c>
      <c r="F24" s="83"/>
    </row>
    <row r="25" spans="1:6" x14ac:dyDescent="0.2">
      <c r="A25" s="54" t="s">
        <v>93</v>
      </c>
      <c r="B25" s="55" t="s">
        <v>94</v>
      </c>
      <c r="C25" s="83">
        <v>1100</v>
      </c>
      <c r="D25" s="83">
        <v>1100</v>
      </c>
      <c r="E25" s="83">
        <v>125</v>
      </c>
      <c r="F25" s="83"/>
    </row>
    <row r="26" spans="1:6" x14ac:dyDescent="0.2">
      <c r="A26" s="52" t="s">
        <v>95</v>
      </c>
      <c r="B26" s="53" t="s">
        <v>96</v>
      </c>
      <c r="C26" s="82">
        <f>C27+C28+C29</f>
        <v>50500</v>
      </c>
      <c r="D26" s="82">
        <f>D27+D28+D29</f>
        <v>50500</v>
      </c>
      <c r="E26" s="82">
        <f>E27+E28+E29</f>
        <v>20089.640000000003</v>
      </c>
      <c r="F26" s="82">
        <f>(E26*100)/D26</f>
        <v>39.781465346534659</v>
      </c>
    </row>
    <row r="27" spans="1:6" x14ac:dyDescent="0.2">
      <c r="A27" s="54" t="s">
        <v>97</v>
      </c>
      <c r="B27" s="55" t="s">
        <v>98</v>
      </c>
      <c r="C27" s="83">
        <v>16500</v>
      </c>
      <c r="D27" s="83">
        <v>16500</v>
      </c>
      <c r="E27" s="83">
        <v>5842.08</v>
      </c>
      <c r="F27" s="83"/>
    </row>
    <row r="28" spans="1:6" x14ac:dyDescent="0.2">
      <c r="A28" s="54" t="s">
        <v>99</v>
      </c>
      <c r="B28" s="55" t="s">
        <v>100</v>
      </c>
      <c r="C28" s="83">
        <v>33000</v>
      </c>
      <c r="D28" s="83">
        <v>33000</v>
      </c>
      <c r="E28" s="83">
        <v>13725.68</v>
      </c>
      <c r="F28" s="83"/>
    </row>
    <row r="29" spans="1:6" x14ac:dyDescent="0.2">
      <c r="A29" s="54" t="s">
        <v>101</v>
      </c>
      <c r="B29" s="55" t="s">
        <v>102</v>
      </c>
      <c r="C29" s="83">
        <v>1000</v>
      </c>
      <c r="D29" s="83">
        <v>1000</v>
      </c>
      <c r="E29" s="83">
        <v>521.88</v>
      </c>
      <c r="F29" s="83"/>
    </row>
    <row r="30" spans="1:6" x14ac:dyDescent="0.2">
      <c r="A30" s="52" t="s">
        <v>103</v>
      </c>
      <c r="B30" s="53" t="s">
        <v>104</v>
      </c>
      <c r="C30" s="82">
        <f>C31+C32+C33+C34+C35+C36+C37+C38+C39</f>
        <v>198500</v>
      </c>
      <c r="D30" s="82">
        <f>D31+D32+D33+D34+D35+D36+D37+D38+D39</f>
        <v>198500</v>
      </c>
      <c r="E30" s="82">
        <f>E31+E32+E33+E34+E35+E36+E37+E38+E39</f>
        <v>130758.70999999999</v>
      </c>
      <c r="F30" s="82">
        <f>(E30*100)/D30</f>
        <v>65.873405541561709</v>
      </c>
    </row>
    <row r="31" spans="1:6" x14ac:dyDescent="0.2">
      <c r="A31" s="54" t="s">
        <v>105</v>
      </c>
      <c r="B31" s="55" t="s">
        <v>106</v>
      </c>
      <c r="C31" s="83">
        <v>22000</v>
      </c>
      <c r="D31" s="83">
        <v>22000</v>
      </c>
      <c r="E31" s="83">
        <v>8140</v>
      </c>
      <c r="F31" s="83"/>
    </row>
    <row r="32" spans="1:6" x14ac:dyDescent="0.2">
      <c r="A32" s="54" t="s">
        <v>107</v>
      </c>
      <c r="B32" s="55" t="s">
        <v>108</v>
      </c>
      <c r="C32" s="83">
        <v>8500</v>
      </c>
      <c r="D32" s="83">
        <v>8500</v>
      </c>
      <c r="E32" s="83">
        <v>2101.4899999999998</v>
      </c>
      <c r="F32" s="83"/>
    </row>
    <row r="33" spans="1:6" x14ac:dyDescent="0.2">
      <c r="A33" s="54" t="s">
        <v>109</v>
      </c>
      <c r="B33" s="55" t="s">
        <v>110</v>
      </c>
      <c r="C33" s="83">
        <v>3000</v>
      </c>
      <c r="D33" s="83">
        <v>3000</v>
      </c>
      <c r="E33" s="83">
        <v>788.44</v>
      </c>
      <c r="F33" s="83"/>
    </row>
    <row r="34" spans="1:6" x14ac:dyDescent="0.2">
      <c r="A34" s="54" t="s">
        <v>111</v>
      </c>
      <c r="B34" s="55" t="s">
        <v>112</v>
      </c>
      <c r="C34" s="83">
        <v>6000</v>
      </c>
      <c r="D34" s="83">
        <v>6000</v>
      </c>
      <c r="E34" s="83">
        <v>2206.12</v>
      </c>
      <c r="F34" s="83"/>
    </row>
    <row r="35" spans="1:6" x14ac:dyDescent="0.2">
      <c r="A35" s="54" t="s">
        <v>113</v>
      </c>
      <c r="B35" s="55" t="s">
        <v>114</v>
      </c>
      <c r="C35" s="83">
        <v>5500</v>
      </c>
      <c r="D35" s="83">
        <v>5500</v>
      </c>
      <c r="E35" s="83">
        <v>1959.91</v>
      </c>
      <c r="F35" s="83"/>
    </row>
    <row r="36" spans="1:6" x14ac:dyDescent="0.2">
      <c r="A36" s="54" t="s">
        <v>115</v>
      </c>
      <c r="B36" s="55" t="s">
        <v>116</v>
      </c>
      <c r="C36" s="83">
        <v>3000</v>
      </c>
      <c r="D36" s="83">
        <v>3000</v>
      </c>
      <c r="E36" s="83">
        <v>40</v>
      </c>
      <c r="F36" s="83"/>
    </row>
    <row r="37" spans="1:6" x14ac:dyDescent="0.2">
      <c r="A37" s="54" t="s">
        <v>117</v>
      </c>
      <c r="B37" s="55" t="s">
        <v>118</v>
      </c>
      <c r="C37" s="83">
        <v>90000</v>
      </c>
      <c r="D37" s="83">
        <v>90000</v>
      </c>
      <c r="E37" s="83">
        <v>84458.1</v>
      </c>
      <c r="F37" s="83"/>
    </row>
    <row r="38" spans="1:6" x14ac:dyDescent="0.2">
      <c r="A38" s="54" t="s">
        <v>119</v>
      </c>
      <c r="B38" s="55" t="s">
        <v>120</v>
      </c>
      <c r="C38" s="83">
        <v>500</v>
      </c>
      <c r="D38" s="83">
        <v>500</v>
      </c>
      <c r="E38" s="83">
        <v>270.75</v>
      </c>
      <c r="F38" s="83"/>
    </row>
    <row r="39" spans="1:6" x14ac:dyDescent="0.2">
      <c r="A39" s="54" t="s">
        <v>121</v>
      </c>
      <c r="B39" s="55" t="s">
        <v>122</v>
      </c>
      <c r="C39" s="83">
        <v>60000</v>
      </c>
      <c r="D39" s="83">
        <v>60000</v>
      </c>
      <c r="E39" s="83">
        <v>30793.9</v>
      </c>
      <c r="F39" s="83"/>
    </row>
    <row r="40" spans="1:6" x14ac:dyDescent="0.2">
      <c r="A40" s="52" t="s">
        <v>123</v>
      </c>
      <c r="B40" s="53" t="s">
        <v>124</v>
      </c>
      <c r="C40" s="82">
        <f>C41</f>
        <v>1100</v>
      </c>
      <c r="D40" s="82">
        <f>D41</f>
        <v>1100</v>
      </c>
      <c r="E40" s="82">
        <f>E41</f>
        <v>162.6</v>
      </c>
      <c r="F40" s="82">
        <f>(E40*100)/D40</f>
        <v>14.781818181818181</v>
      </c>
    </row>
    <row r="41" spans="1:6" ht="25.5" x14ac:dyDescent="0.2">
      <c r="A41" s="54" t="s">
        <v>125</v>
      </c>
      <c r="B41" s="55" t="s">
        <v>126</v>
      </c>
      <c r="C41" s="83">
        <v>1100</v>
      </c>
      <c r="D41" s="83">
        <v>1100</v>
      </c>
      <c r="E41" s="83">
        <v>162.6</v>
      </c>
      <c r="F41" s="83"/>
    </row>
    <row r="42" spans="1:6" x14ac:dyDescent="0.2">
      <c r="A42" s="52" t="s">
        <v>127</v>
      </c>
      <c r="B42" s="53" t="s">
        <v>128</v>
      </c>
      <c r="C42" s="82">
        <f>C43+C44+C45+C46</f>
        <v>5000</v>
      </c>
      <c r="D42" s="82">
        <f>D43+D44+D45+D46</f>
        <v>5000</v>
      </c>
      <c r="E42" s="82">
        <f>E43+E44+E45+E46</f>
        <v>2096.87</v>
      </c>
      <c r="F42" s="82">
        <f>(E42*100)/D42</f>
        <v>41.937399999999997</v>
      </c>
    </row>
    <row r="43" spans="1:6" x14ac:dyDescent="0.2">
      <c r="A43" s="54" t="s">
        <v>129</v>
      </c>
      <c r="B43" s="55" t="s">
        <v>130</v>
      </c>
      <c r="C43" s="83">
        <v>800</v>
      </c>
      <c r="D43" s="83">
        <v>800</v>
      </c>
      <c r="E43" s="83">
        <v>700</v>
      </c>
      <c r="F43" s="83"/>
    </row>
    <row r="44" spans="1:6" x14ac:dyDescent="0.2">
      <c r="A44" s="54" t="s">
        <v>131</v>
      </c>
      <c r="B44" s="55" t="s">
        <v>132</v>
      </c>
      <c r="C44" s="83">
        <v>400</v>
      </c>
      <c r="D44" s="83">
        <v>400</v>
      </c>
      <c r="E44" s="83">
        <v>22.03</v>
      </c>
      <c r="F44" s="83"/>
    </row>
    <row r="45" spans="1:6" x14ac:dyDescent="0.2">
      <c r="A45" s="54" t="s">
        <v>133</v>
      </c>
      <c r="B45" s="55" t="s">
        <v>134</v>
      </c>
      <c r="C45" s="83">
        <v>2400</v>
      </c>
      <c r="D45" s="83">
        <v>2400</v>
      </c>
      <c r="E45" s="83">
        <v>1135.44</v>
      </c>
      <c r="F45" s="83"/>
    </row>
    <row r="46" spans="1:6" x14ac:dyDescent="0.2">
      <c r="A46" s="54" t="s">
        <v>135</v>
      </c>
      <c r="B46" s="55" t="s">
        <v>128</v>
      </c>
      <c r="C46" s="83">
        <v>1400</v>
      </c>
      <c r="D46" s="83">
        <v>1400</v>
      </c>
      <c r="E46" s="83">
        <v>239.4</v>
      </c>
      <c r="F46" s="83"/>
    </row>
    <row r="47" spans="1:6" x14ac:dyDescent="0.2">
      <c r="A47" s="50" t="s">
        <v>136</v>
      </c>
      <c r="B47" s="51" t="s">
        <v>137</v>
      </c>
      <c r="C47" s="81">
        <f>C48+C50</f>
        <v>29709</v>
      </c>
      <c r="D47" s="81">
        <f>D48+D50</f>
        <v>29709</v>
      </c>
      <c r="E47" s="81">
        <f>E48+E50</f>
        <v>621.09</v>
      </c>
      <c r="F47" s="80">
        <f t="shared" ref="F47:F48" si="2">(E47*100)/D47</f>
        <v>2.0905786125416541</v>
      </c>
    </row>
    <row r="48" spans="1:6" x14ac:dyDescent="0.2">
      <c r="A48" s="52" t="s">
        <v>138</v>
      </c>
      <c r="B48" s="53" t="s">
        <v>139</v>
      </c>
      <c r="C48" s="82">
        <f>C49</f>
        <v>398</v>
      </c>
      <c r="D48" s="82">
        <f>D49</f>
        <v>398</v>
      </c>
      <c r="E48" s="82">
        <f>E49</f>
        <v>211.09</v>
      </c>
      <c r="F48" s="82">
        <f t="shared" si="2"/>
        <v>53.037688442211056</v>
      </c>
    </row>
    <row r="49" spans="1:6" ht="25.5" x14ac:dyDescent="0.2">
      <c r="A49" s="54" t="s">
        <v>140</v>
      </c>
      <c r="B49" s="55" t="s">
        <v>141</v>
      </c>
      <c r="C49" s="83">
        <v>398</v>
      </c>
      <c r="D49" s="83">
        <v>398</v>
      </c>
      <c r="E49" s="83">
        <v>211.09</v>
      </c>
      <c r="F49" s="83"/>
    </row>
    <row r="50" spans="1:6" x14ac:dyDescent="0.2">
      <c r="A50" s="52" t="s">
        <v>142</v>
      </c>
      <c r="B50" s="53" t="s">
        <v>143</v>
      </c>
      <c r="C50" s="82">
        <f>C51+C52</f>
        <v>29311</v>
      </c>
      <c r="D50" s="82">
        <f>D51+D52</f>
        <v>29311</v>
      </c>
      <c r="E50" s="82">
        <f>E51+E52</f>
        <v>410</v>
      </c>
      <c r="F50" s="82">
        <f>(E50*100)/D50</f>
        <v>1.3987922622906077</v>
      </c>
    </row>
    <row r="51" spans="1:6" x14ac:dyDescent="0.2">
      <c r="A51" s="54" t="s">
        <v>144</v>
      </c>
      <c r="B51" s="55" t="s">
        <v>145</v>
      </c>
      <c r="C51" s="83">
        <v>611</v>
      </c>
      <c r="D51" s="83">
        <v>611</v>
      </c>
      <c r="E51" s="83">
        <v>410</v>
      </c>
      <c r="F51" s="83"/>
    </row>
    <row r="52" spans="1:6" x14ac:dyDescent="0.2">
      <c r="A52" s="54" t="s">
        <v>146</v>
      </c>
      <c r="B52" s="55" t="s">
        <v>147</v>
      </c>
      <c r="C52" s="83">
        <v>28700</v>
      </c>
      <c r="D52" s="83">
        <v>28700</v>
      </c>
      <c r="E52" s="83">
        <v>0</v>
      </c>
      <c r="F52" s="83"/>
    </row>
    <row r="53" spans="1:6" x14ac:dyDescent="0.2">
      <c r="A53" s="48" t="s">
        <v>148</v>
      </c>
      <c r="B53" s="49" t="s">
        <v>149</v>
      </c>
      <c r="C53" s="79">
        <f t="shared" ref="C53:E55" si="3">C54</f>
        <v>4670</v>
      </c>
      <c r="D53" s="79">
        <f t="shared" si="3"/>
        <v>4670</v>
      </c>
      <c r="E53" s="79">
        <f t="shared" si="3"/>
        <v>2296.0100000000002</v>
      </c>
      <c r="F53" s="80">
        <f t="shared" ref="F53:F55" si="4">(E53*100)/D53</f>
        <v>49.165096359743046</v>
      </c>
    </row>
    <row r="54" spans="1:6" x14ac:dyDescent="0.2">
      <c r="A54" s="50" t="s">
        <v>150</v>
      </c>
      <c r="B54" s="51" t="s">
        <v>151</v>
      </c>
      <c r="C54" s="81">
        <f t="shared" si="3"/>
        <v>4670</v>
      </c>
      <c r="D54" s="81">
        <f t="shared" si="3"/>
        <v>4670</v>
      </c>
      <c r="E54" s="81">
        <f t="shared" si="3"/>
        <v>2296.0100000000002</v>
      </c>
      <c r="F54" s="80">
        <f t="shared" si="4"/>
        <v>49.165096359743046</v>
      </c>
    </row>
    <row r="55" spans="1:6" x14ac:dyDescent="0.2">
      <c r="A55" s="52" t="s">
        <v>152</v>
      </c>
      <c r="B55" s="53" t="s">
        <v>153</v>
      </c>
      <c r="C55" s="82">
        <f t="shared" si="3"/>
        <v>4670</v>
      </c>
      <c r="D55" s="82">
        <f t="shared" si="3"/>
        <v>4670</v>
      </c>
      <c r="E55" s="82">
        <f t="shared" si="3"/>
        <v>2296.0100000000002</v>
      </c>
      <c r="F55" s="82">
        <f t="shared" si="4"/>
        <v>49.165096359743046</v>
      </c>
    </row>
    <row r="56" spans="1:6" x14ac:dyDescent="0.2">
      <c r="A56" s="54" t="s">
        <v>154</v>
      </c>
      <c r="B56" s="55" t="s">
        <v>155</v>
      </c>
      <c r="C56" s="83">
        <v>4670</v>
      </c>
      <c r="D56" s="83">
        <v>4670</v>
      </c>
      <c r="E56" s="83">
        <v>2296.0100000000002</v>
      </c>
      <c r="F56" s="83"/>
    </row>
    <row r="57" spans="1:6" x14ac:dyDescent="0.2">
      <c r="A57" s="48" t="s">
        <v>50</v>
      </c>
      <c r="B57" s="49" t="s">
        <v>51</v>
      </c>
      <c r="C57" s="79">
        <f t="shared" ref="C57:E58" si="5">C58</f>
        <v>2240433</v>
      </c>
      <c r="D57" s="79">
        <f t="shared" si="5"/>
        <v>2240433</v>
      </c>
      <c r="E57" s="79">
        <f t="shared" si="5"/>
        <v>1215883.46</v>
      </c>
      <c r="F57" s="80">
        <f t="shared" ref="F57:F59" si="6">(E57*100)/D57</f>
        <v>54.270021018258525</v>
      </c>
    </row>
    <row r="58" spans="1:6" x14ac:dyDescent="0.2">
      <c r="A58" s="50" t="s">
        <v>58</v>
      </c>
      <c r="B58" s="51" t="s">
        <v>59</v>
      </c>
      <c r="C58" s="81">
        <f t="shared" si="5"/>
        <v>2240433</v>
      </c>
      <c r="D58" s="81">
        <f t="shared" si="5"/>
        <v>2240433</v>
      </c>
      <c r="E58" s="81">
        <f t="shared" si="5"/>
        <v>1215883.46</v>
      </c>
      <c r="F58" s="80">
        <f t="shared" si="6"/>
        <v>54.270021018258525</v>
      </c>
    </row>
    <row r="59" spans="1:6" ht="25.5" x14ac:dyDescent="0.2">
      <c r="A59" s="52" t="s">
        <v>60</v>
      </c>
      <c r="B59" s="53" t="s">
        <v>61</v>
      </c>
      <c r="C59" s="82">
        <f>C60+C61</f>
        <v>2240433</v>
      </c>
      <c r="D59" s="82">
        <f>D60+D61</f>
        <v>2240433</v>
      </c>
      <c r="E59" s="82">
        <f>E60+E61</f>
        <v>1215883.46</v>
      </c>
      <c r="F59" s="82">
        <f t="shared" si="6"/>
        <v>54.270021018258525</v>
      </c>
    </row>
    <row r="60" spans="1:6" x14ac:dyDescent="0.2">
      <c r="A60" s="54" t="s">
        <v>62</v>
      </c>
      <c r="B60" s="55" t="s">
        <v>63</v>
      </c>
      <c r="C60" s="83">
        <v>2235763</v>
      </c>
      <c r="D60" s="83">
        <v>2235763</v>
      </c>
      <c r="E60" s="83">
        <v>1213587.45</v>
      </c>
      <c r="F60" s="83"/>
    </row>
    <row r="61" spans="1:6" ht="25.5" x14ac:dyDescent="0.2">
      <c r="A61" s="54" t="s">
        <v>64</v>
      </c>
      <c r="B61" s="55" t="s">
        <v>65</v>
      </c>
      <c r="C61" s="83">
        <v>4670</v>
      </c>
      <c r="D61" s="83">
        <v>4670</v>
      </c>
      <c r="E61" s="83">
        <v>2296.0100000000002</v>
      </c>
      <c r="F61" s="83"/>
    </row>
    <row r="62" spans="1:6" x14ac:dyDescent="0.2">
      <c r="A62" s="47" t="s">
        <v>168</v>
      </c>
      <c r="B62" s="47" t="s">
        <v>174</v>
      </c>
      <c r="C62" s="77"/>
      <c r="D62" s="77"/>
      <c r="E62" s="77"/>
      <c r="F62" s="78" t="e">
        <f t="shared" ref="F62:F71" si="7">(E62*100)/D62</f>
        <v>#DIV/0!</v>
      </c>
    </row>
    <row r="63" spans="1:6" x14ac:dyDescent="0.2">
      <c r="A63" s="48" t="s">
        <v>66</v>
      </c>
      <c r="B63" s="49" t="s">
        <v>67</v>
      </c>
      <c r="C63" s="79">
        <f t="shared" ref="C63:E65" si="8">C64</f>
        <v>465</v>
      </c>
      <c r="D63" s="79">
        <f t="shared" si="8"/>
        <v>465</v>
      </c>
      <c r="E63" s="79">
        <f t="shared" si="8"/>
        <v>61.47</v>
      </c>
      <c r="F63" s="80">
        <f t="shared" si="7"/>
        <v>13.219354838709677</v>
      </c>
    </row>
    <row r="64" spans="1:6" x14ac:dyDescent="0.2">
      <c r="A64" s="50" t="s">
        <v>85</v>
      </c>
      <c r="B64" s="51" t="s">
        <v>86</v>
      </c>
      <c r="C64" s="81">
        <f t="shared" si="8"/>
        <v>465</v>
      </c>
      <c r="D64" s="81">
        <f t="shared" si="8"/>
        <v>465</v>
      </c>
      <c r="E64" s="81">
        <f t="shared" si="8"/>
        <v>61.47</v>
      </c>
      <c r="F64" s="80">
        <f t="shared" si="7"/>
        <v>13.219354838709677</v>
      </c>
    </row>
    <row r="65" spans="1:6" x14ac:dyDescent="0.2">
      <c r="A65" s="52" t="s">
        <v>95</v>
      </c>
      <c r="B65" s="53" t="s">
        <v>96</v>
      </c>
      <c r="C65" s="82">
        <f t="shared" si="8"/>
        <v>465</v>
      </c>
      <c r="D65" s="82">
        <f t="shared" si="8"/>
        <v>465</v>
      </c>
      <c r="E65" s="82">
        <f t="shared" si="8"/>
        <v>61.47</v>
      </c>
      <c r="F65" s="82">
        <f t="shared" si="7"/>
        <v>13.219354838709677</v>
      </c>
    </row>
    <row r="66" spans="1:6" x14ac:dyDescent="0.2">
      <c r="A66" s="54" t="s">
        <v>97</v>
      </c>
      <c r="B66" s="55" t="s">
        <v>98</v>
      </c>
      <c r="C66" s="83">
        <v>465</v>
      </c>
      <c r="D66" s="83">
        <v>465</v>
      </c>
      <c r="E66" s="83">
        <v>61.47</v>
      </c>
      <c r="F66" s="83"/>
    </row>
    <row r="67" spans="1:6" x14ac:dyDescent="0.2">
      <c r="A67" s="48" t="s">
        <v>50</v>
      </c>
      <c r="B67" s="49" t="s">
        <v>51</v>
      </c>
      <c r="C67" s="79">
        <f t="shared" ref="C67:E69" si="9">C68</f>
        <v>465</v>
      </c>
      <c r="D67" s="79">
        <f t="shared" si="9"/>
        <v>465</v>
      </c>
      <c r="E67" s="79">
        <f t="shared" si="9"/>
        <v>333.42</v>
      </c>
      <c r="F67" s="80">
        <f t="shared" si="7"/>
        <v>71.703225806451613</v>
      </c>
    </row>
    <row r="68" spans="1:6" x14ac:dyDescent="0.2">
      <c r="A68" s="50" t="s">
        <v>52</v>
      </c>
      <c r="B68" s="51" t="s">
        <v>53</v>
      </c>
      <c r="C68" s="81">
        <f t="shared" si="9"/>
        <v>465</v>
      </c>
      <c r="D68" s="81">
        <f t="shared" si="9"/>
        <v>465</v>
      </c>
      <c r="E68" s="81">
        <f t="shared" si="9"/>
        <v>333.42</v>
      </c>
      <c r="F68" s="80">
        <f t="shared" si="7"/>
        <v>71.703225806451613</v>
      </c>
    </row>
    <row r="69" spans="1:6" x14ac:dyDescent="0.2">
      <c r="A69" s="52" t="s">
        <v>54</v>
      </c>
      <c r="B69" s="53" t="s">
        <v>55</v>
      </c>
      <c r="C69" s="82">
        <f t="shared" si="9"/>
        <v>465</v>
      </c>
      <c r="D69" s="82">
        <f t="shared" si="9"/>
        <v>465</v>
      </c>
      <c r="E69" s="82">
        <f t="shared" si="9"/>
        <v>333.42</v>
      </c>
      <c r="F69" s="82">
        <f t="shared" si="7"/>
        <v>71.703225806451613</v>
      </c>
    </row>
    <row r="70" spans="1:6" x14ac:dyDescent="0.2">
      <c r="A70" s="54" t="s">
        <v>56</v>
      </c>
      <c r="B70" s="55" t="s">
        <v>57</v>
      </c>
      <c r="C70" s="83">
        <v>465</v>
      </c>
      <c r="D70" s="83">
        <v>465</v>
      </c>
      <c r="E70" s="83">
        <v>333.42</v>
      </c>
      <c r="F70" s="83"/>
    </row>
    <row r="71" spans="1:6" x14ac:dyDescent="0.2">
      <c r="A71" s="47" t="s">
        <v>68</v>
      </c>
      <c r="B71" s="47" t="s">
        <v>175</v>
      </c>
      <c r="C71" s="77"/>
      <c r="D71" s="77"/>
      <c r="E71" s="77"/>
      <c r="F71" s="78" t="e">
        <f t="shared" si="7"/>
        <v>#DIV/0!</v>
      </c>
    </row>
    <row r="72" spans="1:6" s="56" customFormat="1" x14ac:dyDescent="0.2"/>
    <row r="73" spans="1:6" s="56" customFormat="1" x14ac:dyDescent="0.2"/>
    <row r="74" spans="1:6" s="56" customFormat="1" x14ac:dyDescent="0.2"/>
    <row r="75" spans="1:6" s="56" customFormat="1" x14ac:dyDescent="0.2"/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x14ac:dyDescent="0.2">
      <c r="A1212" s="56"/>
      <c r="B1212" s="56"/>
      <c r="C1212" s="56"/>
    </row>
    <row r="1213" spans="1:3" x14ac:dyDescent="0.2">
      <c r="A1213" s="56"/>
      <c r="B1213" s="56"/>
      <c r="C1213" s="56"/>
    </row>
    <row r="1214" spans="1:3" x14ac:dyDescent="0.2">
      <c r="A1214" s="56"/>
      <c r="B1214" s="56"/>
      <c r="C1214" s="56"/>
    </row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4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0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Tajana Briševac</cp:lastModifiedBy>
  <cp:lastPrinted>2025-07-17T10:00:14Z</cp:lastPrinted>
  <dcterms:created xsi:type="dcterms:W3CDTF">2022-08-12T12:51:27Z</dcterms:created>
  <dcterms:modified xsi:type="dcterms:W3CDTF">2025-07-18T07:11:51Z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