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glic\Desktop\"/>
    </mc:Choice>
  </mc:AlternateContent>
  <bookViews>
    <workbookView xWindow="0" yWindow="0" windowWidth="28800" windowHeight="11700" tabRatio="825" activeTab="1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6" i="1"/>
  <c r="G12" i="1" l="1"/>
  <c r="K12" i="1" s="1"/>
  <c r="H12" i="1"/>
  <c r="I12" i="1"/>
  <c r="L12" i="1" s="1"/>
  <c r="G15" i="1"/>
  <c r="H15" i="1"/>
  <c r="I15" i="1"/>
  <c r="J15" i="1"/>
  <c r="I16" i="1"/>
  <c r="H16" i="1" l="1"/>
  <c r="G16" i="1"/>
  <c r="K16" i="1"/>
  <c r="L16" i="1"/>
  <c r="L15" i="1"/>
  <c r="K15" i="1"/>
  <c r="H26" i="1"/>
  <c r="I26" i="1"/>
  <c r="I27" i="1" s="1"/>
  <c r="J26" i="1"/>
  <c r="G26" i="1"/>
  <c r="H23" i="1"/>
  <c r="I23" i="1"/>
  <c r="J23" i="1"/>
  <c r="K23" i="1" s="1"/>
  <c r="G23" i="1"/>
  <c r="L26" i="1" l="1"/>
  <c r="K26" i="1"/>
  <c r="H27" i="1"/>
  <c r="L23" i="1"/>
  <c r="J27" i="1"/>
  <c r="L27" i="1" s="1"/>
  <c r="G27" i="1"/>
  <c r="E72" i="15"/>
  <c r="D72" i="15"/>
  <c r="C72" i="15"/>
  <c r="D71" i="15"/>
  <c r="D70" i="15" s="1"/>
  <c r="C71" i="15"/>
  <c r="C70" i="15" s="1"/>
  <c r="E68" i="15"/>
  <c r="F68" i="15" s="1"/>
  <c r="D68" i="15"/>
  <c r="C68" i="15"/>
  <c r="F67" i="15"/>
  <c r="E67" i="15"/>
  <c r="D67" i="15"/>
  <c r="C67" i="15"/>
  <c r="E66" i="15"/>
  <c r="E8" i="15" s="1"/>
  <c r="D66" i="15"/>
  <c r="D8" i="15" s="1"/>
  <c r="C66" i="15"/>
  <c r="E62" i="15"/>
  <c r="D62" i="15"/>
  <c r="C62" i="15"/>
  <c r="D61" i="15"/>
  <c r="D60" i="15" s="1"/>
  <c r="C61" i="15"/>
  <c r="C60" i="15"/>
  <c r="E58" i="15"/>
  <c r="D58" i="15"/>
  <c r="D57" i="15" s="1"/>
  <c r="C58" i="15"/>
  <c r="C57" i="15" s="1"/>
  <c r="E57" i="15"/>
  <c r="E55" i="15"/>
  <c r="F55" i="15" s="1"/>
  <c r="D55" i="15"/>
  <c r="C55" i="15"/>
  <c r="E53" i="15"/>
  <c r="F53" i="15" s="1"/>
  <c r="D53" i="15"/>
  <c r="C53" i="15"/>
  <c r="E52" i="15"/>
  <c r="D52" i="15"/>
  <c r="C52" i="15"/>
  <c r="C51" i="15" s="1"/>
  <c r="E49" i="15"/>
  <c r="F49" i="15" s="1"/>
  <c r="D49" i="15"/>
  <c r="C49" i="15"/>
  <c r="E47" i="15"/>
  <c r="F47" i="15" s="1"/>
  <c r="D47" i="15"/>
  <c r="C47" i="15"/>
  <c r="E46" i="15"/>
  <c r="D46" i="15"/>
  <c r="C46" i="15"/>
  <c r="E41" i="15"/>
  <c r="F41" i="15" s="1"/>
  <c r="D41" i="15"/>
  <c r="C41" i="15"/>
  <c r="E39" i="15"/>
  <c r="F39" i="15" s="1"/>
  <c r="D39" i="15"/>
  <c r="C39" i="15"/>
  <c r="E30" i="15"/>
  <c r="F30" i="15" s="1"/>
  <c r="D30" i="15"/>
  <c r="C30" i="15"/>
  <c r="E26" i="15"/>
  <c r="D26" i="15"/>
  <c r="C26" i="15"/>
  <c r="C20" i="15" s="1"/>
  <c r="E21" i="15"/>
  <c r="F21" i="15" s="1"/>
  <c r="D21" i="15"/>
  <c r="D20" i="15" s="1"/>
  <c r="C21" i="15"/>
  <c r="E18" i="15"/>
  <c r="F18" i="15" s="1"/>
  <c r="D18" i="15"/>
  <c r="C18" i="15"/>
  <c r="E16" i="15"/>
  <c r="D16" i="15"/>
  <c r="C16" i="15"/>
  <c r="E13" i="15"/>
  <c r="F13" i="15" s="1"/>
  <c r="D13" i="15"/>
  <c r="D12" i="15" s="1"/>
  <c r="C13" i="15"/>
  <c r="C12" i="15" s="1"/>
  <c r="C11" i="15" s="1"/>
  <c r="C7" i="15" s="1"/>
  <c r="C8" i="15"/>
  <c r="H8" i="8"/>
  <c r="G8" i="8"/>
  <c r="F7" i="8"/>
  <c r="G7" i="8" s="1"/>
  <c r="E7" i="8"/>
  <c r="E6" i="8" s="1"/>
  <c r="D7" i="8"/>
  <c r="D6" i="8" s="1"/>
  <c r="C7" i="8"/>
  <c r="C6" i="8" s="1"/>
  <c r="H15" i="5"/>
  <c r="G15" i="5"/>
  <c r="F14" i="5"/>
  <c r="F11" i="5" s="1"/>
  <c r="E14" i="5"/>
  <c r="D14" i="5"/>
  <c r="C14" i="5"/>
  <c r="H13" i="5"/>
  <c r="G13" i="5"/>
  <c r="F12" i="5"/>
  <c r="H12" i="5" s="1"/>
  <c r="E12" i="5"/>
  <c r="E11" i="5" s="1"/>
  <c r="D12" i="5"/>
  <c r="D11" i="5" s="1"/>
  <c r="C12" i="5"/>
  <c r="C11" i="5" s="1"/>
  <c r="H10" i="5"/>
  <c r="G10" i="5"/>
  <c r="F9" i="5"/>
  <c r="H9" i="5" s="1"/>
  <c r="E9" i="5"/>
  <c r="E6" i="5" s="1"/>
  <c r="D9" i="5"/>
  <c r="D6" i="5" s="1"/>
  <c r="C9" i="5"/>
  <c r="C6" i="5" s="1"/>
  <c r="H8" i="5"/>
  <c r="G8" i="5"/>
  <c r="F7" i="5"/>
  <c r="E7" i="5"/>
  <c r="D7" i="5"/>
  <c r="C7" i="5"/>
  <c r="L72" i="3"/>
  <c r="K72" i="3"/>
  <c r="J71" i="3"/>
  <c r="K71" i="3" s="1"/>
  <c r="I71" i="3"/>
  <c r="I70" i="3" s="1"/>
  <c r="H71" i="3"/>
  <c r="G71" i="3"/>
  <c r="H70" i="3"/>
  <c r="G70" i="3"/>
  <c r="L69" i="3"/>
  <c r="K69" i="3"/>
  <c r="L68" i="3"/>
  <c r="K68" i="3"/>
  <c r="J68" i="3"/>
  <c r="I68" i="3"/>
  <c r="H68" i="3"/>
  <c r="G68" i="3"/>
  <c r="L67" i="3"/>
  <c r="K67" i="3"/>
  <c r="J66" i="3"/>
  <c r="J65" i="3" s="1"/>
  <c r="I66" i="3"/>
  <c r="I65" i="3" s="1"/>
  <c r="I64" i="3" s="1"/>
  <c r="H66" i="3"/>
  <c r="H65" i="3" s="1"/>
  <c r="H64" i="3" s="1"/>
  <c r="G66" i="3"/>
  <c r="G65" i="3" s="1"/>
  <c r="G64" i="3" s="1"/>
  <c r="L63" i="3"/>
  <c r="K63" i="3"/>
  <c r="J62" i="3"/>
  <c r="L62" i="3" s="1"/>
  <c r="I62" i="3"/>
  <c r="H62" i="3"/>
  <c r="G62" i="3"/>
  <c r="L61" i="3"/>
  <c r="K61" i="3"/>
  <c r="L60" i="3"/>
  <c r="K60" i="3"/>
  <c r="J60" i="3"/>
  <c r="I60" i="3"/>
  <c r="H60" i="3"/>
  <c r="G60" i="3"/>
  <c r="J59" i="3"/>
  <c r="L59" i="3" s="1"/>
  <c r="I59" i="3"/>
  <c r="H59" i="3"/>
  <c r="G59" i="3"/>
  <c r="L58" i="3"/>
  <c r="K58" i="3"/>
  <c r="L57" i="3"/>
  <c r="K57" i="3"/>
  <c r="L56" i="3"/>
  <c r="K56" i="3"/>
  <c r="L55" i="3"/>
  <c r="K55" i="3"/>
  <c r="J54" i="3"/>
  <c r="L54" i="3" s="1"/>
  <c r="I54" i="3"/>
  <c r="I33" i="3" s="1"/>
  <c r="H54" i="3"/>
  <c r="G54" i="3"/>
  <c r="L53" i="3"/>
  <c r="K53" i="3"/>
  <c r="L52" i="3"/>
  <c r="J52" i="3"/>
  <c r="I52" i="3"/>
  <c r="H52" i="3"/>
  <c r="G52" i="3"/>
  <c r="K52" i="3" s="1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3" i="3"/>
  <c r="L43" i="3" s="1"/>
  <c r="I43" i="3"/>
  <c r="H43" i="3"/>
  <c r="G43" i="3"/>
  <c r="L42" i="3"/>
  <c r="K42" i="3"/>
  <c r="L41" i="3"/>
  <c r="K41" i="3"/>
  <c r="L40" i="3"/>
  <c r="K40" i="3"/>
  <c r="J39" i="3"/>
  <c r="L39" i="3" s="1"/>
  <c r="I39" i="3"/>
  <c r="H39" i="3"/>
  <c r="G39" i="3"/>
  <c r="L38" i="3"/>
  <c r="K38" i="3"/>
  <c r="L37" i="3"/>
  <c r="K37" i="3"/>
  <c r="L36" i="3"/>
  <c r="K36" i="3"/>
  <c r="L35" i="3"/>
  <c r="K35" i="3"/>
  <c r="J34" i="3"/>
  <c r="L34" i="3" s="1"/>
  <c r="I34" i="3"/>
  <c r="H34" i="3"/>
  <c r="H33" i="3" s="1"/>
  <c r="G34" i="3"/>
  <c r="G33" i="3" s="1"/>
  <c r="J33" i="3"/>
  <c r="L32" i="3"/>
  <c r="K32" i="3"/>
  <c r="J31" i="3"/>
  <c r="L31" i="3" s="1"/>
  <c r="I31" i="3"/>
  <c r="H31" i="3"/>
  <c r="H25" i="3" s="1"/>
  <c r="H24" i="3" s="1"/>
  <c r="H23" i="3" s="1"/>
  <c r="G31" i="3"/>
  <c r="L30" i="3"/>
  <c r="K30" i="3"/>
  <c r="J29" i="3"/>
  <c r="L29" i="3" s="1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J25" i="3"/>
  <c r="J24" i="3" s="1"/>
  <c r="I25" i="3"/>
  <c r="G25" i="3"/>
  <c r="L18" i="3"/>
  <c r="K18" i="3"/>
  <c r="L17" i="3"/>
  <c r="K17" i="3"/>
  <c r="J16" i="3"/>
  <c r="K16" i="3" s="1"/>
  <c r="I16" i="3"/>
  <c r="H16" i="3"/>
  <c r="G16" i="3"/>
  <c r="G15" i="3" s="1"/>
  <c r="I15" i="3"/>
  <c r="H15" i="3"/>
  <c r="L14" i="3"/>
  <c r="K14" i="3"/>
  <c r="J13" i="3"/>
  <c r="L13" i="3" s="1"/>
  <c r="I13" i="3"/>
  <c r="I12" i="3" s="1"/>
  <c r="I11" i="3" s="1"/>
  <c r="I10" i="3" s="1"/>
  <c r="H13" i="3"/>
  <c r="G13" i="3"/>
  <c r="H12" i="3"/>
  <c r="G12" i="3"/>
  <c r="H11" i="3"/>
  <c r="H10" i="3"/>
  <c r="F8" i="15" l="1"/>
  <c r="D51" i="15"/>
  <c r="G24" i="3"/>
  <c r="G23" i="3" s="1"/>
  <c r="L65" i="3"/>
  <c r="K65" i="3"/>
  <c r="I24" i="3"/>
  <c r="I23" i="3" s="1"/>
  <c r="K33" i="3"/>
  <c r="D11" i="15"/>
  <c r="D7" i="15" s="1"/>
  <c r="K24" i="3"/>
  <c r="L24" i="3"/>
  <c r="H11" i="5"/>
  <c r="G11" i="5"/>
  <c r="F46" i="15"/>
  <c r="K54" i="3"/>
  <c r="K66" i="3"/>
  <c r="F16" i="15"/>
  <c r="G11" i="3"/>
  <c r="G10" i="3" s="1"/>
  <c r="K25" i="3"/>
  <c r="K31" i="3"/>
  <c r="K59" i="3"/>
  <c r="H7" i="8"/>
  <c r="L33" i="3"/>
  <c r="G14" i="5"/>
  <c r="F58" i="15"/>
  <c r="L25" i="3"/>
  <c r="J70" i="3"/>
  <c r="J64" i="3" s="1"/>
  <c r="G12" i="5"/>
  <c r="F57" i="15"/>
  <c r="F66" i="15"/>
  <c r="L66" i="3"/>
  <c r="F72" i="15"/>
  <c r="K34" i="3"/>
  <c r="K62" i="3"/>
  <c r="E51" i="15"/>
  <c r="F51" i="15" s="1"/>
  <c r="J12" i="3"/>
  <c r="L12" i="3" s="1"/>
  <c r="K29" i="3"/>
  <c r="K39" i="3"/>
  <c r="K43" i="3"/>
  <c r="F6" i="8"/>
  <c r="E12" i="15"/>
  <c r="E20" i="15"/>
  <c r="F20" i="15" s="1"/>
  <c r="L71" i="3"/>
  <c r="H14" i="5"/>
  <c r="F26" i="15"/>
  <c r="F62" i="15"/>
  <c r="F52" i="15"/>
  <c r="G9" i="5"/>
  <c r="G7" i="5"/>
  <c r="K27" i="1"/>
  <c r="K12" i="3"/>
  <c r="K13" i="3"/>
  <c r="J15" i="3"/>
  <c r="L15" i="3" s="1"/>
  <c r="L16" i="3"/>
  <c r="E71" i="15"/>
  <c r="F6" i="5"/>
  <c r="G6" i="5" s="1"/>
  <c r="E61" i="15"/>
  <c r="K15" i="3"/>
  <c r="H7" i="5"/>
  <c r="L64" i="3" l="1"/>
  <c r="K64" i="3"/>
  <c r="J23" i="3"/>
  <c r="J11" i="3"/>
  <c r="K11" i="3" s="1"/>
  <c r="H6" i="8"/>
  <c r="G6" i="8"/>
  <c r="L70" i="3"/>
  <c r="K70" i="3"/>
  <c r="F12" i="15"/>
  <c r="E11" i="15"/>
  <c r="F71" i="15"/>
  <c r="E70" i="15"/>
  <c r="F70" i="15" s="1"/>
  <c r="H6" i="5"/>
  <c r="F61" i="15"/>
  <c r="E60" i="15"/>
  <c r="F60" i="15" s="1"/>
  <c r="J10" i="3" l="1"/>
  <c r="L10" i="3" s="1"/>
  <c r="L11" i="3"/>
  <c r="L23" i="3"/>
  <c r="K23" i="3"/>
  <c r="F11" i="15"/>
  <c r="E7" i="15"/>
  <c r="F7" i="15" s="1"/>
  <c r="K10" i="3" l="1"/>
</calcChain>
</file>

<file path=xl/sharedStrings.xml><?xml version="1.0" encoding="utf-8"?>
<sst xmlns="http://schemas.openxmlformats.org/spreadsheetml/2006/main" count="376" uniqueCount="179">
  <si>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</si>
  <si>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</si>
  <si>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</si>
  <si>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</si>
  <si>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</si>
  <si>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</si>
  <si>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</si>
  <si>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</si>
  <si>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</si>
  <si>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</si>
  <si>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</si>
  <si>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</si>
  <si>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</si>
  <si>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</si>
  <si>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</si>
  <si>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</si>
  <si>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</si>
  <si>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</si>
  <si>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</si>
  <si>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</si>
  <si>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</si>
  <si>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</si>
  <si>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</si>
  <si>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</si>
  <si>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</si>
  <si>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</si>
  <si>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</si>
  <si>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</si>
  <si>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</si>
  <si>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</si>
  <si>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</si>
  <si>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</si>
  <si>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</si>
  <si>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</si>
  <si>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</si>
  <si>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</si>
  <si>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</si>
  <si>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</si>
  <si>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</si>
  <si>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</si>
  <si>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</si>
  <si>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</si>
  <si>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</si>
  <si>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</si>
  <si>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</si>
  <si>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</si>
  <si>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</si>
  <si>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</si>
  <si>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</si>
  <si>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</si>
  <si>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</si>
  <si>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</si>
  <si>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</si>
  <si>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</si>
  <si>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</si>
  <si>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</si>
  <si>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</si>
  <si>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</si>
  <si>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</si>
  <si>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</si>
  <si>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</si>
  <si>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</si>
  <si>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</si>
  <si>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</si>
  <si>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</si>
  <si>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</si>
  <si>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</si>
  <si>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</si>
  <si>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</si>
  <si>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</si>
  <si>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</si>
  <si>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</si>
  <si>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</si>
  <si>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</si>
  <si>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</si>
  <si>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</si>
  <si>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</si>
  <si>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</si>
  <si>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</si>
  <si>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</si>
  <si>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</si>
  <si>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</si>
  <si>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</si>
  <si>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</si>
  <si>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</si>
  <si>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</si>
  <si>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</si>
  <si>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</si>
  <si>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</si>
  <si>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</si>
  <si>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</si>
  <si>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</si>
  <si>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</si>
  <si>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</si>
  <si>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</si>
  <si>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</si>
  <si>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</si>
  <si>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</si>
  <si>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</si>
  <si>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</si>
  <si>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</si>
  <si>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</si>
  <si>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</si>
  <si>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</si>
  <si>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</si>
  <si>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</si>
  <si>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</si>
  <si>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</si>
  <si>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</si>
  <si>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</si>
  <si>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</si>
  <si>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</si>
  <si>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</si>
  <si>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</si>
  <si>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</si>
  <si>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</si>
  <si>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</si>
  <si>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</si>
  <si>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</si>
  <si>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</si>
  <si>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</si>
  <si>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</si>
  <si>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</si>
  <si>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</si>
  <si>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</si>
  <si>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</si>
  <si>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</si>
  <si>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</si>
  <si>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</si>
  <si>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</si>
  <si>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</si>
  <si>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</si>
  <si>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</si>
  <si>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</si>
  <si>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</si>
  <si>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</si>
  <si>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</si>
  <si>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</si>
  <si>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</si>
  <si>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</si>
  <si>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</si>
  <si>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</si>
  <si>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</si>
  <si>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</si>
  <si>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</si>
  <si>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</si>
  <si>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</si>
  <si>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</si>
  <si>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</si>
  <si>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</si>
  <si>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</si>
  <si>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</si>
  <si>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</si>
  <si>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</si>
  <si>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</si>
  <si>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</si>
  <si>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</si>
  <si>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</si>
  <si>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</si>
  <si>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</si>
  <si>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</si>
  <si>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</si>
  <si>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</si>
  <si>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</si>
  <si>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</si>
  <si>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</si>
  <si>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</si>
  <si>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</si>
  <si>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85 OPĆINSKA DRŽAVNA ODVJETNIŠTVA</t>
  </si>
  <si>
    <t>4972 ZADAR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</si>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</sst>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workbookViewId="0">
      <selection activeCell="J17" sqref="J17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951883.21</v>
      </c>
      <c r="H10" s="86">
        <v>1854771</v>
      </c>
      <c r="I10" s="86">
        <v>1854771</v>
      </c>
      <c r="J10" s="86">
        <v>1157505.8500000001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951883.21</v>
      </c>
      <c r="H12" s="87">
        <f t="shared" ref="H12:J12" si="0">H10+H11</f>
        <v>1854771</v>
      </c>
      <c r="I12" s="87">
        <f t="shared" si="0"/>
        <v>1854771</v>
      </c>
      <c r="J12" s="87">
        <f t="shared" si="0"/>
        <v>1157505.8500000001</v>
      </c>
      <c r="K12" s="88">
        <f>J12/G12*100</f>
        <v>121.60166686835458</v>
      </c>
      <c r="L12" s="88">
        <f>J12/I12*100</f>
        <v>62.406941342084821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950283.09</v>
      </c>
      <c r="H13" s="86">
        <v>1845328</v>
      </c>
      <c r="I13" s="86">
        <v>1845328</v>
      </c>
      <c r="J13" s="86">
        <v>1155838.74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1614.61</v>
      </c>
      <c r="H14" s="86">
        <v>9443</v>
      </c>
      <c r="I14" s="86">
        <v>9443</v>
      </c>
      <c r="J14" s="86">
        <v>1698.01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951897.7</v>
      </c>
      <c r="H15" s="87">
        <f t="shared" ref="H15:J15" si="1">H13+H14</f>
        <v>1854771</v>
      </c>
      <c r="I15" s="87">
        <f t="shared" si="1"/>
        <v>1854771</v>
      </c>
      <c r="J15" s="87">
        <f t="shared" si="1"/>
        <v>1157536.75</v>
      </c>
      <c r="K15" s="88">
        <f>J15/G15*100</f>
        <v>121.60306196768833</v>
      </c>
      <c r="L15" s="88">
        <f>J15/I15*100</f>
        <v>62.408607315943584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-14.489999999990687</v>
      </c>
      <c r="H16" s="90">
        <f t="shared" ref="H16:J16" si="2">H12-H15</f>
        <v>0</v>
      </c>
      <c r="I16" s="90">
        <f t="shared" si="2"/>
        <v>0</v>
      </c>
      <c r="J16" s="90">
        <f t="shared" si="2"/>
        <v>-30.899999999906868</v>
      </c>
      <c r="K16" s="88">
        <f>J16/G16*100</f>
        <v>213.25051759783798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14.49</v>
      </c>
      <c r="H24" s="86">
        <v>0</v>
      </c>
      <c r="I24" s="86">
        <v>0</v>
      </c>
      <c r="J24" s="86">
        <v>30.9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-30.9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-16.409999999999997</v>
      </c>
      <c r="H26" s="94">
        <f t="shared" ref="H26:J26" si="4">H24+H25</f>
        <v>0</v>
      </c>
      <c r="I26" s="94">
        <f t="shared" si="4"/>
        <v>0</v>
      </c>
      <c r="J26" s="94">
        <f t="shared" si="4"/>
        <v>30.9</v>
      </c>
      <c r="K26" s="93">
        <f>J26/G26*100</f>
        <v>-188.29981718464356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-30.899999999990683</v>
      </c>
      <c r="H27" s="94">
        <f t="shared" ref="H27:J27" si="5">H16+H26</f>
        <v>0</v>
      </c>
      <c r="I27" s="94">
        <f t="shared" si="5"/>
        <v>0</v>
      </c>
      <c r="J27" s="94">
        <f t="shared" si="5"/>
        <v>9.3130836376076331E-11</v>
      </c>
      <c r="K27" s="93">
        <f>J27/G27*100</f>
        <v>-3.0139429247930231E-10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3"/>
  <sheetViews>
    <sheetView tabSelected="1" topLeftCell="A40" zoomScale="90" zoomScaleNormal="90" workbookViewId="0">
      <selection activeCell="K40" sqref="K4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951897.7</v>
      </c>
      <c r="H10" s="65">
        <f>H11</f>
        <v>1854771</v>
      </c>
      <c r="I10" s="65">
        <f>I11</f>
        <v>1854771</v>
      </c>
      <c r="J10" s="65">
        <f>J11</f>
        <v>1157505.8500000001</v>
      </c>
      <c r="K10" s="69">
        <f t="shared" ref="K10:K18" si="0">(J10*100)/G10</f>
        <v>121.59981582054461</v>
      </c>
      <c r="L10" s="69">
        <f t="shared" ref="L10:L18" si="1">(J10*100)/I10</f>
        <v>62.406941342084828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951897.7</v>
      </c>
      <c r="H11" s="65">
        <f>H12+H15</f>
        <v>1854771</v>
      </c>
      <c r="I11" s="65">
        <f>I12+I15</f>
        <v>1854771</v>
      </c>
      <c r="J11" s="65">
        <f>J12+J15</f>
        <v>1157505.8500000001</v>
      </c>
      <c r="K11" s="65">
        <f t="shared" si="0"/>
        <v>121.59981582054461</v>
      </c>
      <c r="L11" s="65">
        <f t="shared" si="1"/>
        <v>62.406941342084828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335.76</v>
      </c>
      <c r="H12" s="65">
        <f t="shared" si="2"/>
        <v>700</v>
      </c>
      <c r="I12" s="65">
        <f t="shared" si="2"/>
        <v>700</v>
      </c>
      <c r="J12" s="65">
        <f t="shared" si="2"/>
        <v>0</v>
      </c>
      <c r="K12" s="65">
        <f t="shared" si="0"/>
        <v>0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335.76</v>
      </c>
      <c r="H13" s="65">
        <f t="shared" si="2"/>
        <v>700</v>
      </c>
      <c r="I13" s="65">
        <f t="shared" si="2"/>
        <v>700</v>
      </c>
      <c r="J13" s="65">
        <f t="shared" si="2"/>
        <v>0</v>
      </c>
      <c r="K13" s="65">
        <f t="shared" si="0"/>
        <v>0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335.76</v>
      </c>
      <c r="H14" s="66">
        <v>700</v>
      </c>
      <c r="I14" s="66">
        <v>700</v>
      </c>
      <c r="J14" s="66">
        <v>0</v>
      </c>
      <c r="K14" s="66">
        <f t="shared" si="0"/>
        <v>0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951561.94</v>
      </c>
      <c r="H15" s="65">
        <f>H16</f>
        <v>1854071</v>
      </c>
      <c r="I15" s="65">
        <f>I16</f>
        <v>1854071</v>
      </c>
      <c r="J15" s="65">
        <f>J16</f>
        <v>1157505.8500000001</v>
      </c>
      <c r="K15" s="65">
        <f t="shared" si="0"/>
        <v>121.64272249056117</v>
      </c>
      <c r="L15" s="65">
        <f t="shared" si="1"/>
        <v>62.43050293111753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951561.94</v>
      </c>
      <c r="H16" s="65">
        <f>H17+H18</f>
        <v>1854071</v>
      </c>
      <c r="I16" s="65">
        <f>I17+I18</f>
        <v>1854071</v>
      </c>
      <c r="J16" s="65">
        <f>J17+J18</f>
        <v>1157505.8500000001</v>
      </c>
      <c r="K16" s="65">
        <f t="shared" si="0"/>
        <v>121.64272249056117</v>
      </c>
      <c r="L16" s="65">
        <f t="shared" si="1"/>
        <v>62.43050293111753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949947.33</v>
      </c>
      <c r="H17" s="66">
        <v>1844628</v>
      </c>
      <c r="I17" s="66">
        <v>1844628</v>
      </c>
      <c r="J17" s="66">
        <v>1155807.8400000001</v>
      </c>
      <c r="K17" s="66">
        <f t="shared" si="0"/>
        <v>121.67072883925051</v>
      </c>
      <c r="L17" s="66">
        <f t="shared" si="1"/>
        <v>62.658044874088439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1614.61</v>
      </c>
      <c r="H18" s="66">
        <v>9443</v>
      </c>
      <c r="I18" s="66">
        <v>9443</v>
      </c>
      <c r="J18" s="66">
        <v>1698.01</v>
      </c>
      <c r="K18" s="66">
        <f t="shared" si="0"/>
        <v>105.16533404351516</v>
      </c>
      <c r="L18" s="66">
        <f t="shared" si="1"/>
        <v>17.981679550990151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G24+G64</f>
        <v>951897.7</v>
      </c>
      <c r="H23" s="65">
        <f>H24+H64</f>
        <v>1854771</v>
      </c>
      <c r="I23" s="65">
        <f>I24+I64</f>
        <v>1854771</v>
      </c>
      <c r="J23" s="65">
        <f>J24+J64</f>
        <v>1157536.75</v>
      </c>
      <c r="K23" s="70">
        <f t="shared" ref="K23:K54" si="3">(J23*100)/G23</f>
        <v>121.60306196768835</v>
      </c>
      <c r="L23" s="70">
        <f t="shared" ref="L23:L54" si="4">(J23*100)/I23</f>
        <v>62.408607315943584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G25+G33+G59</f>
        <v>950283.09</v>
      </c>
      <c r="H24" s="65">
        <f>H25+H33+H59</f>
        <v>1845328</v>
      </c>
      <c r="I24" s="65">
        <f>I25+I33+I59</f>
        <v>1845328</v>
      </c>
      <c r="J24" s="65">
        <f>J25+J33+J59</f>
        <v>1155838.74</v>
      </c>
      <c r="K24" s="65">
        <f t="shared" si="3"/>
        <v>121.63099103447163</v>
      </c>
      <c r="L24" s="65">
        <f t="shared" si="4"/>
        <v>62.635950898702021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782086.97000000009</v>
      </c>
      <c r="H25" s="65">
        <f>H26+H29+H31</f>
        <v>1555278</v>
      </c>
      <c r="I25" s="65">
        <f>I26+I29+I31</f>
        <v>1555278</v>
      </c>
      <c r="J25" s="65">
        <f>J26+J29+J31</f>
        <v>908833.28000000003</v>
      </c>
      <c r="K25" s="65">
        <f t="shared" si="3"/>
        <v>116.20616566467025</v>
      </c>
      <c r="L25" s="65">
        <f t="shared" si="4"/>
        <v>58.435423120496786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649947.26</v>
      </c>
      <c r="H26" s="65">
        <f>H27+H28</f>
        <v>1299000</v>
      </c>
      <c r="I26" s="65">
        <f>I27+I28</f>
        <v>1299000</v>
      </c>
      <c r="J26" s="65">
        <f>J27+J28</f>
        <v>755469.83</v>
      </c>
      <c r="K26" s="65">
        <f t="shared" si="3"/>
        <v>116.2355588667302</v>
      </c>
      <c r="L26" s="65">
        <f t="shared" si="4"/>
        <v>58.157800615858349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644396.6</v>
      </c>
      <c r="H27" s="66">
        <v>1287000</v>
      </c>
      <c r="I27" s="66">
        <v>1287000</v>
      </c>
      <c r="J27" s="66">
        <v>746503.2</v>
      </c>
      <c r="K27" s="66">
        <f t="shared" si="3"/>
        <v>115.84530396342873</v>
      </c>
      <c r="L27" s="66">
        <f t="shared" si="4"/>
        <v>58.003356643356646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5550.66</v>
      </c>
      <c r="H28" s="66">
        <v>12000</v>
      </c>
      <c r="I28" s="66">
        <v>12000</v>
      </c>
      <c r="J28" s="66">
        <v>8966.6299999999992</v>
      </c>
      <c r="K28" s="66">
        <f t="shared" si="3"/>
        <v>161.54169053770181</v>
      </c>
      <c r="L28" s="66">
        <f t="shared" si="4"/>
        <v>74.721916666666658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24898.3</v>
      </c>
      <c r="H29" s="65">
        <f>H30</f>
        <v>44350</v>
      </c>
      <c r="I29" s="65">
        <f>I30</f>
        <v>44350</v>
      </c>
      <c r="J29" s="65">
        <f>J30</f>
        <v>28710.92</v>
      </c>
      <c r="K29" s="65">
        <f t="shared" si="3"/>
        <v>115.31277235795216</v>
      </c>
      <c r="L29" s="65">
        <f t="shared" si="4"/>
        <v>64.737136414881618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24898.3</v>
      </c>
      <c r="H30" s="66">
        <v>44350</v>
      </c>
      <c r="I30" s="66">
        <v>44350</v>
      </c>
      <c r="J30" s="66">
        <v>28710.92</v>
      </c>
      <c r="K30" s="66">
        <f t="shared" si="3"/>
        <v>115.31277235795216</v>
      </c>
      <c r="L30" s="66">
        <f t="shared" si="4"/>
        <v>64.737136414881618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</f>
        <v>107241.41</v>
      </c>
      <c r="H31" s="65">
        <f>H32</f>
        <v>211928</v>
      </c>
      <c r="I31" s="65">
        <f>I32</f>
        <v>211928</v>
      </c>
      <c r="J31" s="65">
        <f>J32</f>
        <v>124652.53</v>
      </c>
      <c r="K31" s="65">
        <f t="shared" si="3"/>
        <v>116.23544487152863</v>
      </c>
      <c r="L31" s="65">
        <f t="shared" si="4"/>
        <v>58.818339247291533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107241.41</v>
      </c>
      <c r="H32" s="66">
        <v>211928</v>
      </c>
      <c r="I32" s="66">
        <v>211928</v>
      </c>
      <c r="J32" s="66">
        <v>124652.53</v>
      </c>
      <c r="K32" s="66">
        <f t="shared" si="3"/>
        <v>116.23544487152863</v>
      </c>
      <c r="L32" s="66">
        <f t="shared" si="4"/>
        <v>58.818339247291533</v>
      </c>
    </row>
    <row r="33" spans="2:12" x14ac:dyDescent="0.25">
      <c r="B33" s="65"/>
      <c r="C33" s="65" t="s">
        <v>83</v>
      </c>
      <c r="D33" s="65"/>
      <c r="E33" s="65"/>
      <c r="F33" s="65" t="s">
        <v>84</v>
      </c>
      <c r="G33" s="65">
        <f>G34+G39+G43+G52+G54</f>
        <v>167092.79999999999</v>
      </c>
      <c r="H33" s="65">
        <f>H34+H39+H43+H52+H54</f>
        <v>288231</v>
      </c>
      <c r="I33" s="65">
        <f>I34+I39+I43+I52+I54</f>
        <v>288231</v>
      </c>
      <c r="J33" s="65">
        <f>J34+J39+J43+J52+J54</f>
        <v>246337.25999999998</v>
      </c>
      <c r="K33" s="65">
        <f t="shared" si="3"/>
        <v>147.42541868949468</v>
      </c>
      <c r="L33" s="65">
        <f t="shared" si="4"/>
        <v>85.46522060430695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G35+G36+G37+G38</f>
        <v>16528</v>
      </c>
      <c r="H34" s="65">
        <f>H35+H36+H37+H38</f>
        <v>39100</v>
      </c>
      <c r="I34" s="65">
        <f>I35+I36+I37+I38</f>
        <v>39100</v>
      </c>
      <c r="J34" s="65">
        <f>J35+J36+J37+J38</f>
        <v>18197.259999999998</v>
      </c>
      <c r="K34" s="65">
        <f t="shared" si="3"/>
        <v>110.0995885769603</v>
      </c>
      <c r="L34" s="65">
        <f t="shared" si="4"/>
        <v>46.540306905370841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1879.76</v>
      </c>
      <c r="H35" s="66">
        <v>4000</v>
      </c>
      <c r="I35" s="66">
        <v>4000</v>
      </c>
      <c r="J35" s="66">
        <v>1715</v>
      </c>
      <c r="K35" s="66">
        <f t="shared" si="3"/>
        <v>91.235051283142525</v>
      </c>
      <c r="L35" s="66">
        <f t="shared" si="4"/>
        <v>42.875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14491.74</v>
      </c>
      <c r="H36" s="66">
        <v>34800</v>
      </c>
      <c r="I36" s="66">
        <v>34800</v>
      </c>
      <c r="J36" s="66">
        <v>15773.35</v>
      </c>
      <c r="K36" s="66">
        <f t="shared" si="3"/>
        <v>108.84372753030347</v>
      </c>
      <c r="L36" s="66">
        <f t="shared" si="4"/>
        <v>45.325718390804596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0</v>
      </c>
      <c r="H37" s="66">
        <v>150</v>
      </c>
      <c r="I37" s="66">
        <v>150</v>
      </c>
      <c r="J37" s="66">
        <v>92.91</v>
      </c>
      <c r="K37" s="66" t="e">
        <f t="shared" si="3"/>
        <v>#DIV/0!</v>
      </c>
      <c r="L37" s="66">
        <f t="shared" si="4"/>
        <v>61.94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156.5</v>
      </c>
      <c r="H38" s="66">
        <v>150</v>
      </c>
      <c r="I38" s="66">
        <v>150</v>
      </c>
      <c r="J38" s="66">
        <v>616</v>
      </c>
      <c r="K38" s="66">
        <f t="shared" si="3"/>
        <v>393.61022364217251</v>
      </c>
      <c r="L38" s="66">
        <f t="shared" si="4"/>
        <v>410.66666666666669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</f>
        <v>10474.939999999999</v>
      </c>
      <c r="H39" s="65">
        <f>H40+H41+H42</f>
        <v>28700</v>
      </c>
      <c r="I39" s="65">
        <f>I40+I41+I42</f>
        <v>28700</v>
      </c>
      <c r="J39" s="65">
        <f>J40+J41+J42</f>
        <v>17546.48</v>
      </c>
      <c r="K39" s="65">
        <f t="shared" si="3"/>
        <v>167.50912177062591</v>
      </c>
      <c r="L39" s="65">
        <f t="shared" si="4"/>
        <v>61.137560975609759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8727.8799999999992</v>
      </c>
      <c r="H40" s="66">
        <v>20700</v>
      </c>
      <c r="I40" s="66">
        <v>20700</v>
      </c>
      <c r="J40" s="66">
        <v>13264.72</v>
      </c>
      <c r="K40" s="66">
        <f t="shared" si="3"/>
        <v>151.98100798819416</v>
      </c>
      <c r="L40" s="66">
        <f t="shared" si="4"/>
        <v>64.080772946859909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1747.06</v>
      </c>
      <c r="H41" s="66">
        <v>7000</v>
      </c>
      <c r="I41" s="66">
        <v>7000</v>
      </c>
      <c r="J41" s="66">
        <v>3479.76</v>
      </c>
      <c r="K41" s="66">
        <f t="shared" si="3"/>
        <v>199.17804769155038</v>
      </c>
      <c r="L41" s="66">
        <f t="shared" si="4"/>
        <v>49.710857142857144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0</v>
      </c>
      <c r="H42" s="66">
        <v>1000</v>
      </c>
      <c r="I42" s="66">
        <v>1000</v>
      </c>
      <c r="J42" s="66">
        <v>802</v>
      </c>
      <c r="K42" s="66" t="e">
        <f t="shared" si="3"/>
        <v>#DIV/0!</v>
      </c>
      <c r="L42" s="66">
        <f t="shared" si="4"/>
        <v>80.2</v>
      </c>
    </row>
    <row r="43" spans="2:12" x14ac:dyDescent="0.25">
      <c r="B43" s="65"/>
      <c r="C43" s="65"/>
      <c r="D43" s="65" t="s">
        <v>103</v>
      </c>
      <c r="E43" s="65"/>
      <c r="F43" s="65" t="s">
        <v>104</v>
      </c>
      <c r="G43" s="65">
        <f>G44+G45+G46+G47+G48+G49+G50+G51</f>
        <v>139553.25</v>
      </c>
      <c r="H43" s="65">
        <f>H44+H45+H46+H47+H48+H49+H50+H51</f>
        <v>217600</v>
      </c>
      <c r="I43" s="65">
        <f>I44+I45+I46+I47+I48+I49+I50+I51</f>
        <v>217600</v>
      </c>
      <c r="J43" s="65">
        <f>J44+J45+J46+J47+J48+J49+J50+J51</f>
        <v>210102.15</v>
      </c>
      <c r="K43" s="65">
        <f t="shared" si="3"/>
        <v>150.55339090992149</v>
      </c>
      <c r="L43" s="65">
        <f t="shared" si="4"/>
        <v>96.554296875000006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12757.42</v>
      </c>
      <c r="H44" s="66">
        <v>30000</v>
      </c>
      <c r="I44" s="66">
        <v>30000</v>
      </c>
      <c r="J44" s="66">
        <v>16036.94</v>
      </c>
      <c r="K44" s="66">
        <f t="shared" si="3"/>
        <v>125.70676516098082</v>
      </c>
      <c r="L44" s="66">
        <f t="shared" si="4"/>
        <v>53.456466666666664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525.27</v>
      </c>
      <c r="H45" s="66">
        <v>5000</v>
      </c>
      <c r="I45" s="66">
        <v>5000</v>
      </c>
      <c r="J45" s="66">
        <v>1258.47</v>
      </c>
      <c r="K45" s="66">
        <f t="shared" si="3"/>
        <v>239.58535610257582</v>
      </c>
      <c r="L45" s="66">
        <f t="shared" si="4"/>
        <v>25.1694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770</v>
      </c>
      <c r="H46" s="66">
        <v>3000</v>
      </c>
      <c r="I46" s="66">
        <v>3000</v>
      </c>
      <c r="J46" s="66">
        <v>0</v>
      </c>
      <c r="K46" s="66">
        <f t="shared" si="3"/>
        <v>0</v>
      </c>
      <c r="L46" s="66">
        <f t="shared" si="4"/>
        <v>0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1712.56</v>
      </c>
      <c r="H47" s="66">
        <v>3800</v>
      </c>
      <c r="I47" s="66">
        <v>3800</v>
      </c>
      <c r="J47" s="66">
        <v>2537.16</v>
      </c>
      <c r="K47" s="66">
        <f t="shared" si="3"/>
        <v>148.15013780539076</v>
      </c>
      <c r="L47" s="66">
        <f t="shared" si="4"/>
        <v>66.767368421052637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7603.32</v>
      </c>
      <c r="H48" s="66">
        <v>14800</v>
      </c>
      <c r="I48" s="66">
        <v>14800</v>
      </c>
      <c r="J48" s="66">
        <v>7530.15</v>
      </c>
      <c r="K48" s="66">
        <f t="shared" si="3"/>
        <v>99.037657233945168</v>
      </c>
      <c r="L48" s="66">
        <f t="shared" si="4"/>
        <v>50.879391891891892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36.119999999999997</v>
      </c>
      <c r="H49" s="66">
        <v>500</v>
      </c>
      <c r="I49" s="66">
        <v>500</v>
      </c>
      <c r="J49" s="66">
        <v>0</v>
      </c>
      <c r="K49" s="66">
        <f t="shared" si="3"/>
        <v>0</v>
      </c>
      <c r="L49" s="66">
        <f t="shared" si="4"/>
        <v>0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116132.38</v>
      </c>
      <c r="H50" s="66">
        <v>160000</v>
      </c>
      <c r="I50" s="66">
        <v>160000</v>
      </c>
      <c r="J50" s="66">
        <v>182610.03</v>
      </c>
      <c r="K50" s="66">
        <f t="shared" si="3"/>
        <v>157.24299286727785</v>
      </c>
      <c r="L50" s="66">
        <f t="shared" si="4"/>
        <v>114.13126875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16.18</v>
      </c>
      <c r="H51" s="66">
        <v>500</v>
      </c>
      <c r="I51" s="66">
        <v>500</v>
      </c>
      <c r="J51" s="66">
        <v>129.4</v>
      </c>
      <c r="K51" s="66">
        <f t="shared" si="3"/>
        <v>799.75278121137205</v>
      </c>
      <c r="L51" s="66">
        <f t="shared" si="4"/>
        <v>25.88</v>
      </c>
    </row>
    <row r="52" spans="2:12" x14ac:dyDescent="0.25">
      <c r="B52" s="65"/>
      <c r="C52" s="65"/>
      <c r="D52" s="65" t="s">
        <v>121</v>
      </c>
      <c r="E52" s="65"/>
      <c r="F52" s="65" t="s">
        <v>122</v>
      </c>
      <c r="G52" s="65">
        <f>G53</f>
        <v>197</v>
      </c>
      <c r="H52" s="65">
        <f>H53</f>
        <v>500</v>
      </c>
      <c r="I52" s="65">
        <f>I53</f>
        <v>500</v>
      </c>
      <c r="J52" s="65">
        <f>J53</f>
        <v>45.02</v>
      </c>
      <c r="K52" s="65">
        <f t="shared" si="3"/>
        <v>22.852791878172589</v>
      </c>
      <c r="L52" s="65">
        <f t="shared" si="4"/>
        <v>9.0039999999999996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197</v>
      </c>
      <c r="H53" s="66">
        <v>500</v>
      </c>
      <c r="I53" s="66">
        <v>500</v>
      </c>
      <c r="J53" s="66">
        <v>45.02</v>
      </c>
      <c r="K53" s="66">
        <f t="shared" si="3"/>
        <v>22.852791878172589</v>
      </c>
      <c r="L53" s="66">
        <f t="shared" si="4"/>
        <v>9.0039999999999996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G55+G56+G57+G58</f>
        <v>339.61</v>
      </c>
      <c r="H54" s="65">
        <f>H55+H56+H57+H58</f>
        <v>2331</v>
      </c>
      <c r="I54" s="65">
        <f>I55+I56+I57+I58</f>
        <v>2331</v>
      </c>
      <c r="J54" s="65">
        <f>J55+J56+J57+J58</f>
        <v>446.35</v>
      </c>
      <c r="K54" s="65">
        <f t="shared" si="3"/>
        <v>131.43016990076853</v>
      </c>
      <c r="L54" s="65">
        <f t="shared" si="4"/>
        <v>19.148434148434148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0</v>
      </c>
      <c r="H55" s="66">
        <v>800</v>
      </c>
      <c r="I55" s="66">
        <v>800</v>
      </c>
      <c r="J55" s="66">
        <v>0</v>
      </c>
      <c r="K55" s="66" t="e">
        <f t="shared" ref="K55:K72" si="5">(J55*100)/G55</f>
        <v>#DIV/0!</v>
      </c>
      <c r="L55" s="66">
        <f t="shared" ref="L55:L72" si="6">(J55*100)/I55</f>
        <v>0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0</v>
      </c>
      <c r="H56" s="66">
        <v>500</v>
      </c>
      <c r="I56" s="66">
        <v>500</v>
      </c>
      <c r="J56" s="66">
        <v>0</v>
      </c>
      <c r="K56" s="66" t="e">
        <f t="shared" si="5"/>
        <v>#DIV/0!</v>
      </c>
      <c r="L56" s="66">
        <f t="shared" si="6"/>
        <v>0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164.94</v>
      </c>
      <c r="H57" s="66">
        <v>500</v>
      </c>
      <c r="I57" s="66">
        <v>500</v>
      </c>
      <c r="J57" s="66">
        <v>353.2</v>
      </c>
      <c r="K57" s="66">
        <f t="shared" si="5"/>
        <v>214.1384745968231</v>
      </c>
      <c r="L57" s="66">
        <f t="shared" si="6"/>
        <v>70.64</v>
      </c>
    </row>
    <row r="58" spans="2:12" x14ac:dyDescent="0.25">
      <c r="B58" s="66"/>
      <c r="C58" s="66"/>
      <c r="D58" s="66"/>
      <c r="E58" s="66" t="s">
        <v>133</v>
      </c>
      <c r="F58" s="66" t="s">
        <v>126</v>
      </c>
      <c r="G58" s="66">
        <v>174.67</v>
      </c>
      <c r="H58" s="66">
        <v>531</v>
      </c>
      <c r="I58" s="66">
        <v>531</v>
      </c>
      <c r="J58" s="66">
        <v>93.15</v>
      </c>
      <c r="K58" s="66">
        <f t="shared" si="5"/>
        <v>53.329134940172899</v>
      </c>
      <c r="L58" s="66">
        <f t="shared" si="6"/>
        <v>17.542372881355931</v>
      </c>
    </row>
    <row r="59" spans="2:12" x14ac:dyDescent="0.25">
      <c r="B59" s="65"/>
      <c r="C59" s="65" t="s">
        <v>134</v>
      </c>
      <c r="D59" s="65"/>
      <c r="E59" s="65"/>
      <c r="F59" s="65" t="s">
        <v>135</v>
      </c>
      <c r="G59" s="65">
        <f>G60+G62</f>
        <v>1103.3200000000002</v>
      </c>
      <c r="H59" s="65">
        <f>H60+H62</f>
        <v>1819</v>
      </c>
      <c r="I59" s="65">
        <f>I60+I62</f>
        <v>1819</v>
      </c>
      <c r="J59" s="65">
        <f>J60+J62</f>
        <v>668.2</v>
      </c>
      <c r="K59" s="65">
        <f t="shared" si="5"/>
        <v>60.562665409853885</v>
      </c>
      <c r="L59" s="65">
        <f t="shared" si="6"/>
        <v>36.73446948873007</v>
      </c>
    </row>
    <row r="60" spans="2:12" x14ac:dyDescent="0.25">
      <c r="B60" s="65"/>
      <c r="C60" s="65"/>
      <c r="D60" s="65" t="s">
        <v>136</v>
      </c>
      <c r="E60" s="65"/>
      <c r="F60" s="65" t="s">
        <v>137</v>
      </c>
      <c r="G60" s="65">
        <f>G61</f>
        <v>215.99</v>
      </c>
      <c r="H60" s="65">
        <f>H61</f>
        <v>219</v>
      </c>
      <c r="I60" s="65">
        <f>I61</f>
        <v>219</v>
      </c>
      <c r="J60" s="65">
        <f>J61</f>
        <v>132.59</v>
      </c>
      <c r="K60" s="65">
        <f t="shared" si="5"/>
        <v>61.387101254687714</v>
      </c>
      <c r="L60" s="65">
        <f t="shared" si="6"/>
        <v>60.543378995433791</v>
      </c>
    </row>
    <row r="61" spans="2:12" x14ac:dyDescent="0.25">
      <c r="B61" s="66"/>
      <c r="C61" s="66"/>
      <c r="D61" s="66"/>
      <c r="E61" s="66" t="s">
        <v>138</v>
      </c>
      <c r="F61" s="66" t="s">
        <v>139</v>
      </c>
      <c r="G61" s="66">
        <v>215.99</v>
      </c>
      <c r="H61" s="66">
        <v>219</v>
      </c>
      <c r="I61" s="66">
        <v>219</v>
      </c>
      <c r="J61" s="66">
        <v>132.59</v>
      </c>
      <c r="K61" s="66">
        <f t="shared" si="5"/>
        <v>61.387101254687714</v>
      </c>
      <c r="L61" s="66">
        <f t="shared" si="6"/>
        <v>60.543378995433791</v>
      </c>
    </row>
    <row r="62" spans="2:12" x14ac:dyDescent="0.25">
      <c r="B62" s="65"/>
      <c r="C62" s="65"/>
      <c r="D62" s="65" t="s">
        <v>140</v>
      </c>
      <c r="E62" s="65"/>
      <c r="F62" s="65" t="s">
        <v>141</v>
      </c>
      <c r="G62" s="65">
        <f>G63</f>
        <v>887.33</v>
      </c>
      <c r="H62" s="65">
        <f>H63</f>
        <v>1600</v>
      </c>
      <c r="I62" s="65">
        <f>I63</f>
        <v>1600</v>
      </c>
      <c r="J62" s="65">
        <f>J63</f>
        <v>535.61</v>
      </c>
      <c r="K62" s="65">
        <f t="shared" si="5"/>
        <v>60.361984830897185</v>
      </c>
      <c r="L62" s="65">
        <f t="shared" si="6"/>
        <v>33.475625000000001</v>
      </c>
    </row>
    <row r="63" spans="2:12" x14ac:dyDescent="0.25">
      <c r="B63" s="66"/>
      <c r="C63" s="66"/>
      <c r="D63" s="66"/>
      <c r="E63" s="66" t="s">
        <v>142</v>
      </c>
      <c r="F63" s="66" t="s">
        <v>143</v>
      </c>
      <c r="G63" s="66">
        <v>887.33</v>
      </c>
      <c r="H63" s="66">
        <v>1600</v>
      </c>
      <c r="I63" s="66">
        <v>1600</v>
      </c>
      <c r="J63" s="66">
        <v>535.61</v>
      </c>
      <c r="K63" s="66">
        <f t="shared" si="5"/>
        <v>60.361984830897185</v>
      </c>
      <c r="L63" s="66">
        <f t="shared" si="6"/>
        <v>33.475625000000001</v>
      </c>
    </row>
    <row r="64" spans="2:12" x14ac:dyDescent="0.25">
      <c r="B64" s="65" t="s">
        <v>144</v>
      </c>
      <c r="C64" s="65"/>
      <c r="D64" s="65"/>
      <c r="E64" s="65"/>
      <c r="F64" s="65" t="s">
        <v>145</v>
      </c>
      <c r="G64" s="65">
        <f>G65+G70</f>
        <v>1614.61</v>
      </c>
      <c r="H64" s="65">
        <f>H65+H70</f>
        <v>9443</v>
      </c>
      <c r="I64" s="65">
        <f>I65+I70</f>
        <v>9443</v>
      </c>
      <c r="J64" s="65">
        <f>J65+J70</f>
        <v>1698.01</v>
      </c>
      <c r="K64" s="65">
        <f t="shared" si="5"/>
        <v>105.16533404351516</v>
      </c>
      <c r="L64" s="65">
        <f t="shared" si="6"/>
        <v>17.981679550990151</v>
      </c>
    </row>
    <row r="65" spans="2:12" x14ac:dyDescent="0.25">
      <c r="B65" s="65"/>
      <c r="C65" s="65" t="s">
        <v>146</v>
      </c>
      <c r="D65" s="65"/>
      <c r="E65" s="65"/>
      <c r="F65" s="65" t="s">
        <v>147</v>
      </c>
      <c r="G65" s="65">
        <f>G66+G68</f>
        <v>1614.61</v>
      </c>
      <c r="H65" s="65">
        <f>H66+H68</f>
        <v>9443</v>
      </c>
      <c r="I65" s="65">
        <f>I66+I68</f>
        <v>9443</v>
      </c>
      <c r="J65" s="65">
        <f>J66+J68</f>
        <v>1698.01</v>
      </c>
      <c r="K65" s="65">
        <f t="shared" si="5"/>
        <v>105.16533404351516</v>
      </c>
      <c r="L65" s="65">
        <f t="shared" si="6"/>
        <v>17.981679550990151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0</v>
      </c>
      <c r="H66" s="65">
        <f>H67</f>
        <v>6000</v>
      </c>
      <c r="I66" s="65">
        <f>I67</f>
        <v>6000</v>
      </c>
      <c r="J66" s="65">
        <f>J67</f>
        <v>0</v>
      </c>
      <c r="K66" s="65" t="e">
        <f t="shared" si="5"/>
        <v>#DIV/0!</v>
      </c>
      <c r="L66" s="65">
        <f t="shared" si="6"/>
        <v>0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0</v>
      </c>
      <c r="H67" s="66">
        <v>6000</v>
      </c>
      <c r="I67" s="66">
        <v>6000</v>
      </c>
      <c r="J67" s="66">
        <v>0</v>
      </c>
      <c r="K67" s="66" t="e">
        <f t="shared" si="5"/>
        <v>#DIV/0!</v>
      </c>
      <c r="L67" s="66">
        <f t="shared" si="6"/>
        <v>0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</f>
        <v>1614.61</v>
      </c>
      <c r="H68" s="65">
        <f>H69</f>
        <v>3443</v>
      </c>
      <c r="I68" s="65">
        <f>I69</f>
        <v>3443</v>
      </c>
      <c r="J68" s="65">
        <f>J69</f>
        <v>1698.01</v>
      </c>
      <c r="K68" s="65">
        <f t="shared" si="5"/>
        <v>105.16533404351516</v>
      </c>
      <c r="L68" s="65">
        <f t="shared" si="6"/>
        <v>49.317746151611964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1614.61</v>
      </c>
      <c r="H69" s="66">
        <v>3443</v>
      </c>
      <c r="I69" s="66">
        <v>3443</v>
      </c>
      <c r="J69" s="66">
        <v>1698.01</v>
      </c>
      <c r="K69" s="66">
        <f t="shared" si="5"/>
        <v>105.16533404351516</v>
      </c>
      <c r="L69" s="66">
        <f t="shared" si="6"/>
        <v>49.317746151611964</v>
      </c>
    </row>
    <row r="70" spans="2:12" x14ac:dyDescent="0.25">
      <c r="B70" s="65"/>
      <c r="C70" s="65" t="s">
        <v>156</v>
      </c>
      <c r="D70" s="65"/>
      <c r="E70" s="65"/>
      <c r="F70" s="65" t="s">
        <v>157</v>
      </c>
      <c r="G70" s="65">
        <f t="shared" ref="G70:J71" si="7">G71</f>
        <v>0</v>
      </c>
      <c r="H70" s="65">
        <f t="shared" si="7"/>
        <v>0</v>
      </c>
      <c r="I70" s="65">
        <f t="shared" si="7"/>
        <v>0</v>
      </c>
      <c r="J70" s="65">
        <f t="shared" si="7"/>
        <v>0</v>
      </c>
      <c r="K70" s="65" t="e">
        <f t="shared" si="5"/>
        <v>#DIV/0!</v>
      </c>
      <c r="L70" s="65" t="e">
        <f t="shared" si="6"/>
        <v>#DIV/0!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 t="shared" si="7"/>
        <v>0</v>
      </c>
      <c r="H71" s="65">
        <f t="shared" si="7"/>
        <v>0</v>
      </c>
      <c r="I71" s="65">
        <f t="shared" si="7"/>
        <v>0</v>
      </c>
      <c r="J71" s="65">
        <f t="shared" si="7"/>
        <v>0</v>
      </c>
      <c r="K71" s="65" t="e">
        <f t="shared" si="5"/>
        <v>#DIV/0!</v>
      </c>
      <c r="L71" s="65" t="e">
        <f t="shared" si="6"/>
        <v>#DIV/0!</v>
      </c>
    </row>
    <row r="72" spans="2:12" x14ac:dyDescent="0.25">
      <c r="B72" s="66"/>
      <c r="C72" s="66"/>
      <c r="D72" s="66"/>
      <c r="E72" s="66" t="s">
        <v>160</v>
      </c>
      <c r="F72" s="66" t="s">
        <v>159</v>
      </c>
      <c r="G72" s="66">
        <v>0</v>
      </c>
      <c r="H72" s="66">
        <v>0</v>
      </c>
      <c r="I72" s="66">
        <v>0</v>
      </c>
      <c r="J72" s="66">
        <v>0</v>
      </c>
      <c r="K72" s="66" t="e">
        <f t="shared" si="5"/>
        <v>#DIV/0!</v>
      </c>
      <c r="L72" s="66" t="e">
        <f t="shared" si="6"/>
        <v>#DIV/0!</v>
      </c>
    </row>
    <row r="73" spans="2:12" x14ac:dyDescent="0.25">
      <c r="B73" s="65"/>
      <c r="C73" s="66"/>
      <c r="D73" s="67"/>
      <c r="E73" s="68"/>
      <c r="F73" s="8"/>
      <c r="G73" s="65"/>
      <c r="H73" s="65"/>
      <c r="I73" s="65"/>
      <c r="J73" s="65"/>
      <c r="K73" s="70"/>
      <c r="L73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E25" sqref="E2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951897.7</v>
      </c>
      <c r="D6" s="71">
        <f>D7+D9</f>
        <v>1854771</v>
      </c>
      <c r="E6" s="71">
        <f>E7+E9</f>
        <v>1854771</v>
      </c>
      <c r="F6" s="71">
        <f>F7+F9</f>
        <v>1157505.8500000001</v>
      </c>
      <c r="G6" s="72">
        <f t="shared" ref="G6:G15" si="0">(F6*100)/C6</f>
        <v>121.59981582054461</v>
      </c>
      <c r="H6" s="72">
        <f t="shared" ref="H6:H15" si="1">(F6*100)/E6</f>
        <v>62.406941342084828</v>
      </c>
    </row>
    <row r="7" spans="1:8" x14ac:dyDescent="0.25">
      <c r="A7"/>
      <c r="B7" s="8" t="s">
        <v>161</v>
      </c>
      <c r="C7" s="71">
        <f>C8</f>
        <v>951561.94</v>
      </c>
      <c r="D7" s="71">
        <f>D8</f>
        <v>1854071</v>
      </c>
      <c r="E7" s="71">
        <f>E8</f>
        <v>1854071</v>
      </c>
      <c r="F7" s="71">
        <f>F8</f>
        <v>1157505.8500000001</v>
      </c>
      <c r="G7" s="72">
        <f t="shared" si="0"/>
        <v>121.64272249056117</v>
      </c>
      <c r="H7" s="72">
        <f t="shared" si="1"/>
        <v>62.43050293111753</v>
      </c>
    </row>
    <row r="8" spans="1:8" x14ac:dyDescent="0.25">
      <c r="A8"/>
      <c r="B8" s="16" t="s">
        <v>162</v>
      </c>
      <c r="C8" s="73">
        <v>951561.94</v>
      </c>
      <c r="D8" s="73">
        <v>1854071</v>
      </c>
      <c r="E8" s="73">
        <v>1854071</v>
      </c>
      <c r="F8" s="74">
        <v>1157505.8500000001</v>
      </c>
      <c r="G8" s="70">
        <f t="shared" si="0"/>
        <v>121.64272249056117</v>
      </c>
      <c r="H8" s="70">
        <f t="shared" si="1"/>
        <v>62.43050293111753</v>
      </c>
    </row>
    <row r="9" spans="1:8" x14ac:dyDescent="0.25">
      <c r="A9"/>
      <c r="B9" s="8" t="s">
        <v>163</v>
      </c>
      <c r="C9" s="71">
        <f>C10</f>
        <v>335.76</v>
      </c>
      <c r="D9" s="71">
        <f>D10</f>
        <v>700</v>
      </c>
      <c r="E9" s="71">
        <f>E10</f>
        <v>700</v>
      </c>
      <c r="F9" s="71">
        <f>F10</f>
        <v>0</v>
      </c>
      <c r="G9" s="72">
        <f t="shared" si="0"/>
        <v>0</v>
      </c>
      <c r="H9" s="72">
        <f t="shared" si="1"/>
        <v>0</v>
      </c>
    </row>
    <row r="10" spans="1:8" x14ac:dyDescent="0.25">
      <c r="A10"/>
      <c r="B10" s="16" t="s">
        <v>164</v>
      </c>
      <c r="C10" s="73">
        <v>335.76</v>
      </c>
      <c r="D10" s="73">
        <v>700</v>
      </c>
      <c r="E10" s="73">
        <v>700</v>
      </c>
      <c r="F10" s="74">
        <v>0</v>
      </c>
      <c r="G10" s="70">
        <f t="shared" si="0"/>
        <v>0</v>
      </c>
      <c r="H10" s="70">
        <f t="shared" si="1"/>
        <v>0</v>
      </c>
    </row>
    <row r="11" spans="1:8" x14ac:dyDescent="0.25">
      <c r="B11" s="8" t="s">
        <v>32</v>
      </c>
      <c r="C11" s="75">
        <f>C12+C14</f>
        <v>951897.7</v>
      </c>
      <c r="D11" s="75">
        <f>D12+D14</f>
        <v>1854771</v>
      </c>
      <c r="E11" s="75">
        <f>E12+E14</f>
        <v>1854771</v>
      </c>
      <c r="F11" s="75">
        <f>F12+F14</f>
        <v>1157536.75</v>
      </c>
      <c r="G11" s="72">
        <f t="shared" si="0"/>
        <v>121.60306196768835</v>
      </c>
      <c r="H11" s="72">
        <f t="shared" si="1"/>
        <v>62.408607315943584</v>
      </c>
    </row>
    <row r="12" spans="1:8" x14ac:dyDescent="0.25">
      <c r="A12"/>
      <c r="B12" s="8" t="s">
        <v>161</v>
      </c>
      <c r="C12" s="75">
        <f>C13</f>
        <v>951561.94</v>
      </c>
      <c r="D12" s="75">
        <f>D13</f>
        <v>1854071</v>
      </c>
      <c r="E12" s="75">
        <f>E13</f>
        <v>1854071</v>
      </c>
      <c r="F12" s="75">
        <f>F13</f>
        <v>1157505.8500000001</v>
      </c>
      <c r="G12" s="72">
        <f t="shared" si="0"/>
        <v>121.64272249056117</v>
      </c>
      <c r="H12" s="72">
        <f t="shared" si="1"/>
        <v>62.43050293111753</v>
      </c>
    </row>
    <row r="13" spans="1:8" x14ac:dyDescent="0.25">
      <c r="A13"/>
      <c r="B13" s="16" t="s">
        <v>162</v>
      </c>
      <c r="C13" s="73">
        <v>951561.94</v>
      </c>
      <c r="D13" s="73">
        <v>1854071</v>
      </c>
      <c r="E13" s="76">
        <v>1854071</v>
      </c>
      <c r="F13" s="74">
        <v>1157505.8500000001</v>
      </c>
      <c r="G13" s="70">
        <f t="shared" si="0"/>
        <v>121.64272249056117</v>
      </c>
      <c r="H13" s="70">
        <f t="shared" si="1"/>
        <v>62.43050293111753</v>
      </c>
    </row>
    <row r="14" spans="1:8" x14ac:dyDescent="0.25">
      <c r="A14"/>
      <c r="B14" s="8" t="s">
        <v>163</v>
      </c>
      <c r="C14" s="75">
        <f>C15</f>
        <v>335.76</v>
      </c>
      <c r="D14" s="75">
        <f>D15</f>
        <v>700</v>
      </c>
      <c r="E14" s="75">
        <f>E15</f>
        <v>700</v>
      </c>
      <c r="F14" s="75">
        <f>F15</f>
        <v>30.9</v>
      </c>
      <c r="G14" s="72">
        <f t="shared" si="0"/>
        <v>9.203002144388849</v>
      </c>
      <c r="H14" s="72">
        <f t="shared" si="1"/>
        <v>4.4142857142857146</v>
      </c>
    </row>
    <row r="15" spans="1:8" x14ac:dyDescent="0.25">
      <c r="A15"/>
      <c r="B15" s="16" t="s">
        <v>164</v>
      </c>
      <c r="C15" s="73">
        <v>335.76</v>
      </c>
      <c r="D15" s="73">
        <v>700</v>
      </c>
      <c r="E15" s="76">
        <v>700</v>
      </c>
      <c r="F15" s="74">
        <v>30.9</v>
      </c>
      <c r="G15" s="70">
        <f t="shared" si="0"/>
        <v>9.203002144388849</v>
      </c>
      <c r="H15" s="70">
        <f t="shared" si="1"/>
        <v>4.4142857142857146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E17" sqref="E17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951897.7</v>
      </c>
      <c r="D6" s="75">
        <f t="shared" si="0"/>
        <v>1854771</v>
      </c>
      <c r="E6" s="75">
        <f t="shared" si="0"/>
        <v>1854771</v>
      </c>
      <c r="F6" s="75">
        <f t="shared" si="0"/>
        <v>1157536.75</v>
      </c>
      <c r="G6" s="70">
        <f>(F6*100)/C6</f>
        <v>121.60306196768835</v>
      </c>
      <c r="H6" s="70">
        <f>(F6*100)/E6</f>
        <v>62.408607315943584</v>
      </c>
    </row>
    <row r="7" spans="2:8" x14ac:dyDescent="0.25">
      <c r="B7" s="8" t="s">
        <v>165</v>
      </c>
      <c r="C7" s="75">
        <f t="shared" si="0"/>
        <v>951897.7</v>
      </c>
      <c r="D7" s="75">
        <f t="shared" si="0"/>
        <v>1854771</v>
      </c>
      <c r="E7" s="75">
        <f t="shared" si="0"/>
        <v>1854771</v>
      </c>
      <c r="F7" s="75">
        <f t="shared" si="0"/>
        <v>1157536.75</v>
      </c>
      <c r="G7" s="70">
        <f>(F7*100)/C7</f>
        <v>121.60306196768835</v>
      </c>
      <c r="H7" s="70">
        <f>(F7*100)/E7</f>
        <v>62.408607315943584</v>
      </c>
    </row>
    <row r="8" spans="2:8" x14ac:dyDescent="0.25">
      <c r="B8" s="11" t="s">
        <v>166</v>
      </c>
      <c r="C8" s="73">
        <v>951897.7</v>
      </c>
      <c r="D8" s="73">
        <v>1854771</v>
      </c>
      <c r="E8" s="73">
        <v>1854771</v>
      </c>
      <c r="F8" s="74">
        <v>1157536.75</v>
      </c>
      <c r="G8" s="70">
        <f>(F8*100)/C8</f>
        <v>121.60306196768835</v>
      </c>
      <c r="H8" s="70">
        <f>(F8*100)/E8</f>
        <v>62.408607315943584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0"/>
  <sheetViews>
    <sheetView topLeftCell="A7" zoomScaleNormal="100" workbookViewId="0">
      <selection activeCell="G71" sqref="G71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167</v>
      </c>
      <c r="C1" s="39"/>
    </row>
    <row r="2" spans="1:6" ht="15" customHeight="1" x14ac:dyDescent="0.2">
      <c r="A2" s="41" t="s">
        <v>34</v>
      </c>
      <c r="B2" s="42" t="s">
        <v>168</v>
      </c>
      <c r="C2" s="39"/>
    </row>
    <row r="3" spans="1:6" s="39" customFormat="1" ht="43.5" customHeight="1" x14ac:dyDescent="0.2">
      <c r="A3" s="43" t="s">
        <v>35</v>
      </c>
      <c r="B3" s="37" t="s">
        <v>169</v>
      </c>
    </row>
    <row r="4" spans="1:6" s="39" customFormat="1" x14ac:dyDescent="0.2">
      <c r="A4" s="43" t="s">
        <v>36</v>
      </c>
      <c r="B4" s="44" t="s">
        <v>170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171</v>
      </c>
      <c r="B7" s="46"/>
      <c r="C7" s="77">
        <f>C11+C51</f>
        <v>1854071</v>
      </c>
      <c r="D7" s="77">
        <f>D11+D51</f>
        <v>1854071</v>
      </c>
      <c r="E7" s="77">
        <f>E11+E51</f>
        <v>1157505.8500000001</v>
      </c>
      <c r="F7" s="77">
        <f>(E7*100)/D7</f>
        <v>62.43050293111753</v>
      </c>
    </row>
    <row r="8" spans="1:6" x14ac:dyDescent="0.2">
      <c r="A8" s="47" t="s">
        <v>68</v>
      </c>
      <c r="B8" s="46"/>
      <c r="C8" s="77">
        <f>C66</f>
        <v>700</v>
      </c>
      <c r="D8" s="77">
        <f>D66</f>
        <v>700</v>
      </c>
      <c r="E8" s="77">
        <f>E66</f>
        <v>30.9</v>
      </c>
      <c r="F8" s="77">
        <f>(E8*100)/D8</f>
        <v>4.4142857142857146</v>
      </c>
    </row>
    <row r="9" spans="1:6" s="57" customFormat="1" x14ac:dyDescent="0.2"/>
    <row r="10" spans="1:6" ht="38.25" x14ac:dyDescent="0.2">
      <c r="A10" s="47" t="s">
        <v>172</v>
      </c>
      <c r="B10" s="47" t="s">
        <v>173</v>
      </c>
      <c r="C10" s="47" t="s">
        <v>43</v>
      </c>
      <c r="D10" s="47" t="s">
        <v>174</v>
      </c>
      <c r="E10" s="47" t="s">
        <v>175</v>
      </c>
      <c r="F10" s="47" t="s">
        <v>176</v>
      </c>
    </row>
    <row r="11" spans="1:6" x14ac:dyDescent="0.2">
      <c r="A11" s="49" t="s">
        <v>66</v>
      </c>
      <c r="B11" s="50" t="s">
        <v>67</v>
      </c>
      <c r="C11" s="80">
        <f>C12+C20+C46</f>
        <v>1844628</v>
      </c>
      <c r="D11" s="80">
        <f>D12+D20+D46</f>
        <v>1844628</v>
      </c>
      <c r="E11" s="80">
        <f>E12+E20+E46</f>
        <v>1155807.8400000001</v>
      </c>
      <c r="F11" s="81">
        <f>(E11*100)/D11</f>
        <v>62.658044874088439</v>
      </c>
    </row>
    <row r="12" spans="1:6" x14ac:dyDescent="0.2">
      <c r="A12" s="51" t="s">
        <v>68</v>
      </c>
      <c r="B12" s="52" t="s">
        <v>69</v>
      </c>
      <c r="C12" s="82">
        <f>C13+C16+C18</f>
        <v>1555278</v>
      </c>
      <c r="D12" s="82">
        <f>D13+D16+D18</f>
        <v>1555278</v>
      </c>
      <c r="E12" s="82">
        <f>E13+E16+E18</f>
        <v>908833.28000000003</v>
      </c>
      <c r="F12" s="81">
        <f>(E12*100)/D12</f>
        <v>58.435423120496786</v>
      </c>
    </row>
    <row r="13" spans="1:6" x14ac:dyDescent="0.2">
      <c r="A13" s="53" t="s">
        <v>70</v>
      </c>
      <c r="B13" s="54" t="s">
        <v>71</v>
      </c>
      <c r="C13" s="83">
        <f>C14+C15</f>
        <v>1299000</v>
      </c>
      <c r="D13" s="83">
        <f>D14+D15</f>
        <v>1299000</v>
      </c>
      <c r="E13" s="83">
        <f>E14+E15</f>
        <v>755469.83</v>
      </c>
      <c r="F13" s="83">
        <f>(E13*100)/D13</f>
        <v>58.157800615858349</v>
      </c>
    </row>
    <row r="14" spans="1:6" x14ac:dyDescent="0.2">
      <c r="A14" s="55" t="s">
        <v>72</v>
      </c>
      <c r="B14" s="56" t="s">
        <v>73</v>
      </c>
      <c r="C14" s="84">
        <v>1287000</v>
      </c>
      <c r="D14" s="84">
        <v>1287000</v>
      </c>
      <c r="E14" s="84">
        <v>746503.2</v>
      </c>
      <c r="F14" s="84"/>
    </row>
    <row r="15" spans="1:6" x14ac:dyDescent="0.2">
      <c r="A15" s="55" t="s">
        <v>74</v>
      </c>
      <c r="B15" s="56" t="s">
        <v>75</v>
      </c>
      <c r="C15" s="84">
        <v>12000</v>
      </c>
      <c r="D15" s="84">
        <v>12000</v>
      </c>
      <c r="E15" s="84">
        <v>8966.6299999999992</v>
      </c>
      <c r="F15" s="84"/>
    </row>
    <row r="16" spans="1:6" x14ac:dyDescent="0.2">
      <c r="A16" s="53" t="s">
        <v>76</v>
      </c>
      <c r="B16" s="54" t="s">
        <v>77</v>
      </c>
      <c r="C16" s="83">
        <f>C17</f>
        <v>44350</v>
      </c>
      <c r="D16" s="83">
        <f>D17</f>
        <v>44350</v>
      </c>
      <c r="E16" s="83">
        <f>E17</f>
        <v>28710.92</v>
      </c>
      <c r="F16" s="83">
        <f>(E16*100)/D16</f>
        <v>64.737136414881618</v>
      </c>
    </row>
    <row r="17" spans="1:6" x14ac:dyDescent="0.2">
      <c r="A17" s="55" t="s">
        <v>78</v>
      </c>
      <c r="B17" s="56" t="s">
        <v>77</v>
      </c>
      <c r="C17" s="84">
        <v>44350</v>
      </c>
      <c r="D17" s="84">
        <v>44350</v>
      </c>
      <c r="E17" s="84">
        <v>28710.92</v>
      </c>
      <c r="F17" s="84"/>
    </row>
    <row r="18" spans="1:6" x14ac:dyDescent="0.2">
      <c r="A18" s="53" t="s">
        <v>79</v>
      </c>
      <c r="B18" s="54" t="s">
        <v>80</v>
      </c>
      <c r="C18" s="83">
        <f>C19</f>
        <v>211928</v>
      </c>
      <c r="D18" s="83">
        <f>D19</f>
        <v>211928</v>
      </c>
      <c r="E18" s="83">
        <f>E19</f>
        <v>124652.53</v>
      </c>
      <c r="F18" s="83">
        <f>(E18*100)/D18</f>
        <v>58.818339247291533</v>
      </c>
    </row>
    <row r="19" spans="1:6" x14ac:dyDescent="0.2">
      <c r="A19" s="55" t="s">
        <v>81</v>
      </c>
      <c r="B19" s="56" t="s">
        <v>82</v>
      </c>
      <c r="C19" s="84">
        <v>211928</v>
      </c>
      <c r="D19" s="84">
        <v>211928</v>
      </c>
      <c r="E19" s="84">
        <v>124652.53</v>
      </c>
      <c r="F19" s="84"/>
    </row>
    <row r="20" spans="1:6" x14ac:dyDescent="0.2">
      <c r="A20" s="51" t="s">
        <v>83</v>
      </c>
      <c r="B20" s="52" t="s">
        <v>84</v>
      </c>
      <c r="C20" s="82">
        <f>C21+C26+C30+C39+C41</f>
        <v>287531</v>
      </c>
      <c r="D20" s="82">
        <f>D21+D26+D30+D39+D41</f>
        <v>287531</v>
      </c>
      <c r="E20" s="82">
        <f>E21+E26+E30+E39+E41</f>
        <v>246306.36</v>
      </c>
      <c r="F20" s="81">
        <f>(E20*100)/D20</f>
        <v>85.662540734738172</v>
      </c>
    </row>
    <row r="21" spans="1:6" x14ac:dyDescent="0.2">
      <c r="A21" s="53" t="s">
        <v>85</v>
      </c>
      <c r="B21" s="54" t="s">
        <v>86</v>
      </c>
      <c r="C21" s="83">
        <f>C22+C23+C24+C25</f>
        <v>39100</v>
      </c>
      <c r="D21" s="83">
        <f>D22+D23+D24+D25</f>
        <v>39100</v>
      </c>
      <c r="E21" s="83">
        <f>E22+E23+E24+E25</f>
        <v>18197.259999999998</v>
      </c>
      <c r="F21" s="83">
        <f>(E21*100)/D21</f>
        <v>46.540306905370841</v>
      </c>
    </row>
    <row r="22" spans="1:6" x14ac:dyDescent="0.2">
      <c r="A22" s="55" t="s">
        <v>87</v>
      </c>
      <c r="B22" s="56" t="s">
        <v>88</v>
      </c>
      <c r="C22" s="84">
        <v>4000</v>
      </c>
      <c r="D22" s="84">
        <v>4000</v>
      </c>
      <c r="E22" s="84">
        <v>1715</v>
      </c>
      <c r="F22" s="84"/>
    </row>
    <row r="23" spans="1:6" ht="25.5" x14ac:dyDescent="0.2">
      <c r="A23" s="55" t="s">
        <v>89</v>
      </c>
      <c r="B23" s="56" t="s">
        <v>90</v>
      </c>
      <c r="C23" s="84">
        <v>34800</v>
      </c>
      <c r="D23" s="84">
        <v>34800</v>
      </c>
      <c r="E23" s="84">
        <v>15773.35</v>
      </c>
      <c r="F23" s="84"/>
    </row>
    <row r="24" spans="1:6" x14ac:dyDescent="0.2">
      <c r="A24" s="55" t="s">
        <v>91</v>
      </c>
      <c r="B24" s="56" t="s">
        <v>92</v>
      </c>
      <c r="C24" s="84">
        <v>150</v>
      </c>
      <c r="D24" s="84">
        <v>150</v>
      </c>
      <c r="E24" s="84">
        <v>92.91</v>
      </c>
      <c r="F24" s="84"/>
    </row>
    <row r="25" spans="1:6" x14ac:dyDescent="0.2">
      <c r="A25" s="55" t="s">
        <v>93</v>
      </c>
      <c r="B25" s="56" t="s">
        <v>94</v>
      </c>
      <c r="C25" s="84">
        <v>150</v>
      </c>
      <c r="D25" s="84">
        <v>150</v>
      </c>
      <c r="E25" s="84">
        <v>616</v>
      </c>
      <c r="F25" s="84"/>
    </row>
    <row r="26" spans="1:6" x14ac:dyDescent="0.2">
      <c r="A26" s="53" t="s">
        <v>95</v>
      </c>
      <c r="B26" s="54" t="s">
        <v>96</v>
      </c>
      <c r="C26" s="83">
        <f>C27+C28+C29</f>
        <v>28000</v>
      </c>
      <c r="D26" s="83">
        <f>D27+D28+D29</f>
        <v>28000</v>
      </c>
      <c r="E26" s="83">
        <f>E27+E28+E29</f>
        <v>17515.580000000002</v>
      </c>
      <c r="F26" s="83">
        <f>(E26*100)/D26</f>
        <v>62.555642857142864</v>
      </c>
    </row>
    <row r="27" spans="1:6" x14ac:dyDescent="0.2">
      <c r="A27" s="55" t="s">
        <v>97</v>
      </c>
      <c r="B27" s="56" t="s">
        <v>98</v>
      </c>
      <c r="C27" s="84">
        <v>20000</v>
      </c>
      <c r="D27" s="84">
        <v>20000</v>
      </c>
      <c r="E27" s="84">
        <v>13233.82</v>
      </c>
      <c r="F27" s="84"/>
    </row>
    <row r="28" spans="1:6" x14ac:dyDescent="0.2">
      <c r="A28" s="55" t="s">
        <v>99</v>
      </c>
      <c r="B28" s="56" t="s">
        <v>100</v>
      </c>
      <c r="C28" s="84">
        <v>7000</v>
      </c>
      <c r="D28" s="84">
        <v>7000</v>
      </c>
      <c r="E28" s="84">
        <v>3479.76</v>
      </c>
      <c r="F28" s="84"/>
    </row>
    <row r="29" spans="1:6" x14ac:dyDescent="0.2">
      <c r="A29" s="55" t="s">
        <v>101</v>
      </c>
      <c r="B29" s="56" t="s">
        <v>102</v>
      </c>
      <c r="C29" s="84">
        <v>1000</v>
      </c>
      <c r="D29" s="84">
        <v>1000</v>
      </c>
      <c r="E29" s="84">
        <v>802</v>
      </c>
      <c r="F29" s="84"/>
    </row>
    <row r="30" spans="1:6" x14ac:dyDescent="0.2">
      <c r="A30" s="53" t="s">
        <v>103</v>
      </c>
      <c r="B30" s="54" t="s">
        <v>104</v>
      </c>
      <c r="C30" s="83">
        <f>C31+C32+C33+C34+C35+C36+C37+C38</f>
        <v>217600</v>
      </c>
      <c r="D30" s="83">
        <f>D31+D32+D33+D34+D35+D36+D37+D38</f>
        <v>217600</v>
      </c>
      <c r="E30" s="83">
        <f>E31+E32+E33+E34+E35+E36+E37+E38</f>
        <v>210102.15</v>
      </c>
      <c r="F30" s="83">
        <f>(E30*100)/D30</f>
        <v>96.554296875000006</v>
      </c>
    </row>
    <row r="31" spans="1:6" x14ac:dyDescent="0.2">
      <c r="A31" s="55" t="s">
        <v>105</v>
      </c>
      <c r="B31" s="56" t="s">
        <v>106</v>
      </c>
      <c r="C31" s="84">
        <v>30000</v>
      </c>
      <c r="D31" s="84">
        <v>30000</v>
      </c>
      <c r="E31" s="84">
        <v>16036.94</v>
      </c>
      <c r="F31" s="84"/>
    </row>
    <row r="32" spans="1:6" x14ac:dyDescent="0.2">
      <c r="A32" s="55" t="s">
        <v>107</v>
      </c>
      <c r="B32" s="56" t="s">
        <v>108</v>
      </c>
      <c r="C32" s="84">
        <v>5000</v>
      </c>
      <c r="D32" s="84">
        <v>5000</v>
      </c>
      <c r="E32" s="84">
        <v>1258.47</v>
      </c>
      <c r="F32" s="84"/>
    </row>
    <row r="33" spans="1:6" x14ac:dyDescent="0.2">
      <c r="A33" s="55" t="s">
        <v>109</v>
      </c>
      <c r="B33" s="56" t="s">
        <v>110</v>
      </c>
      <c r="C33" s="84">
        <v>3000</v>
      </c>
      <c r="D33" s="84">
        <v>3000</v>
      </c>
      <c r="E33" s="84">
        <v>0</v>
      </c>
      <c r="F33" s="84"/>
    </row>
    <row r="34" spans="1:6" x14ac:dyDescent="0.2">
      <c r="A34" s="55" t="s">
        <v>111</v>
      </c>
      <c r="B34" s="56" t="s">
        <v>112</v>
      </c>
      <c r="C34" s="84">
        <v>3800</v>
      </c>
      <c r="D34" s="84">
        <v>3800</v>
      </c>
      <c r="E34" s="84">
        <v>2537.16</v>
      </c>
      <c r="F34" s="84"/>
    </row>
    <row r="35" spans="1:6" x14ac:dyDescent="0.2">
      <c r="A35" s="55" t="s">
        <v>113</v>
      </c>
      <c r="B35" s="56" t="s">
        <v>114</v>
      </c>
      <c r="C35" s="84">
        <v>14800</v>
      </c>
      <c r="D35" s="84">
        <v>14800</v>
      </c>
      <c r="E35" s="84">
        <v>7530.15</v>
      </c>
      <c r="F35" s="84"/>
    </row>
    <row r="36" spans="1:6" x14ac:dyDescent="0.2">
      <c r="A36" s="55" t="s">
        <v>115</v>
      </c>
      <c r="B36" s="56" t="s">
        <v>116</v>
      </c>
      <c r="C36" s="84">
        <v>500</v>
      </c>
      <c r="D36" s="84">
        <v>500</v>
      </c>
      <c r="E36" s="84">
        <v>0</v>
      </c>
      <c r="F36" s="84"/>
    </row>
    <row r="37" spans="1:6" x14ac:dyDescent="0.2">
      <c r="A37" s="55" t="s">
        <v>117</v>
      </c>
      <c r="B37" s="56" t="s">
        <v>118</v>
      </c>
      <c r="C37" s="84">
        <v>160000</v>
      </c>
      <c r="D37" s="84">
        <v>160000</v>
      </c>
      <c r="E37" s="84">
        <v>182610.03</v>
      </c>
      <c r="F37" s="84"/>
    </row>
    <row r="38" spans="1:6" x14ac:dyDescent="0.2">
      <c r="A38" s="55" t="s">
        <v>119</v>
      </c>
      <c r="B38" s="56" t="s">
        <v>120</v>
      </c>
      <c r="C38" s="84">
        <v>500</v>
      </c>
      <c r="D38" s="84">
        <v>500</v>
      </c>
      <c r="E38" s="84">
        <v>129.4</v>
      </c>
      <c r="F38" s="84"/>
    </row>
    <row r="39" spans="1:6" x14ac:dyDescent="0.2">
      <c r="A39" s="53" t="s">
        <v>121</v>
      </c>
      <c r="B39" s="54" t="s">
        <v>122</v>
      </c>
      <c r="C39" s="83">
        <f>C40</f>
        <v>500</v>
      </c>
      <c r="D39" s="83">
        <f>D40</f>
        <v>500</v>
      </c>
      <c r="E39" s="83">
        <f>E40</f>
        <v>45.02</v>
      </c>
      <c r="F39" s="83">
        <f>(E39*100)/D39</f>
        <v>9.0039999999999996</v>
      </c>
    </row>
    <row r="40" spans="1:6" ht="25.5" x14ac:dyDescent="0.2">
      <c r="A40" s="55" t="s">
        <v>123</v>
      </c>
      <c r="B40" s="56" t="s">
        <v>124</v>
      </c>
      <c r="C40" s="84">
        <v>500</v>
      </c>
      <c r="D40" s="84">
        <v>500</v>
      </c>
      <c r="E40" s="84">
        <v>45.02</v>
      </c>
      <c r="F40" s="84"/>
    </row>
    <row r="41" spans="1:6" x14ac:dyDescent="0.2">
      <c r="A41" s="53" t="s">
        <v>125</v>
      </c>
      <c r="B41" s="54" t="s">
        <v>126</v>
      </c>
      <c r="C41" s="83">
        <f>C42+C43+C44+C45</f>
        <v>2331</v>
      </c>
      <c r="D41" s="83">
        <f>D42+D43+D44+D45</f>
        <v>2331</v>
      </c>
      <c r="E41" s="83">
        <f>E42+E43+E44+E45</f>
        <v>446.35</v>
      </c>
      <c r="F41" s="83">
        <f>(E41*100)/D41</f>
        <v>19.148434148434148</v>
      </c>
    </row>
    <row r="42" spans="1:6" x14ac:dyDescent="0.2">
      <c r="A42" s="55" t="s">
        <v>127</v>
      </c>
      <c r="B42" s="56" t="s">
        <v>128</v>
      </c>
      <c r="C42" s="84">
        <v>800</v>
      </c>
      <c r="D42" s="84">
        <v>800</v>
      </c>
      <c r="E42" s="84">
        <v>0</v>
      </c>
      <c r="F42" s="84"/>
    </row>
    <row r="43" spans="1:6" x14ac:dyDescent="0.2">
      <c r="A43" s="55" t="s">
        <v>129</v>
      </c>
      <c r="B43" s="56" t="s">
        <v>130</v>
      </c>
      <c r="C43" s="84">
        <v>500</v>
      </c>
      <c r="D43" s="84">
        <v>500</v>
      </c>
      <c r="E43" s="84">
        <v>0</v>
      </c>
      <c r="F43" s="84"/>
    </row>
    <row r="44" spans="1:6" x14ac:dyDescent="0.2">
      <c r="A44" s="55" t="s">
        <v>131</v>
      </c>
      <c r="B44" s="56" t="s">
        <v>132</v>
      </c>
      <c r="C44" s="84">
        <v>500</v>
      </c>
      <c r="D44" s="84">
        <v>500</v>
      </c>
      <c r="E44" s="84">
        <v>353.2</v>
      </c>
      <c r="F44" s="84"/>
    </row>
    <row r="45" spans="1:6" x14ac:dyDescent="0.2">
      <c r="A45" s="55" t="s">
        <v>133</v>
      </c>
      <c r="B45" s="56" t="s">
        <v>126</v>
      </c>
      <c r="C45" s="84">
        <v>531</v>
      </c>
      <c r="D45" s="84">
        <v>531</v>
      </c>
      <c r="E45" s="84">
        <v>93.15</v>
      </c>
      <c r="F45" s="84"/>
    </row>
    <row r="46" spans="1:6" x14ac:dyDescent="0.2">
      <c r="A46" s="51" t="s">
        <v>134</v>
      </c>
      <c r="B46" s="52" t="s">
        <v>135</v>
      </c>
      <c r="C46" s="82">
        <f>C47+C49</f>
        <v>1819</v>
      </c>
      <c r="D46" s="82">
        <f>D47+D49</f>
        <v>1819</v>
      </c>
      <c r="E46" s="82">
        <f>E47+E49</f>
        <v>668.2</v>
      </c>
      <c r="F46" s="81">
        <f>(E46*100)/D46</f>
        <v>36.73446948873007</v>
      </c>
    </row>
    <row r="47" spans="1:6" x14ac:dyDescent="0.2">
      <c r="A47" s="53" t="s">
        <v>136</v>
      </c>
      <c r="B47" s="54" t="s">
        <v>137</v>
      </c>
      <c r="C47" s="83">
        <f>C48</f>
        <v>219</v>
      </c>
      <c r="D47" s="83">
        <f>D48</f>
        <v>219</v>
      </c>
      <c r="E47" s="83">
        <f>E48</f>
        <v>132.59</v>
      </c>
      <c r="F47" s="83">
        <f>(E47*100)/D47</f>
        <v>60.543378995433791</v>
      </c>
    </row>
    <row r="48" spans="1:6" ht="25.5" x14ac:dyDescent="0.2">
      <c r="A48" s="55" t="s">
        <v>138</v>
      </c>
      <c r="B48" s="56" t="s">
        <v>139</v>
      </c>
      <c r="C48" s="84">
        <v>219</v>
      </c>
      <c r="D48" s="84">
        <v>219</v>
      </c>
      <c r="E48" s="84">
        <v>132.59</v>
      </c>
      <c r="F48" s="84"/>
    </row>
    <row r="49" spans="1:6" x14ac:dyDescent="0.2">
      <c r="A49" s="53" t="s">
        <v>140</v>
      </c>
      <c r="B49" s="54" t="s">
        <v>141</v>
      </c>
      <c r="C49" s="83">
        <f>C50</f>
        <v>1600</v>
      </c>
      <c r="D49" s="83">
        <f>D50</f>
        <v>1600</v>
      </c>
      <c r="E49" s="83">
        <f>E50</f>
        <v>535.61</v>
      </c>
      <c r="F49" s="83">
        <f>(E49*100)/D49</f>
        <v>33.475625000000001</v>
      </c>
    </row>
    <row r="50" spans="1:6" x14ac:dyDescent="0.2">
      <c r="A50" s="55" t="s">
        <v>142</v>
      </c>
      <c r="B50" s="56" t="s">
        <v>143</v>
      </c>
      <c r="C50" s="84">
        <v>1600</v>
      </c>
      <c r="D50" s="84">
        <v>1600</v>
      </c>
      <c r="E50" s="84">
        <v>535.61</v>
      </c>
      <c r="F50" s="84"/>
    </row>
    <row r="51" spans="1:6" x14ac:dyDescent="0.2">
      <c r="A51" s="49" t="s">
        <v>144</v>
      </c>
      <c r="B51" s="50" t="s">
        <v>145</v>
      </c>
      <c r="C51" s="80">
        <f>C52+C57</f>
        <v>9443</v>
      </c>
      <c r="D51" s="80">
        <f>D52+D57</f>
        <v>9443</v>
      </c>
      <c r="E51" s="80">
        <f>E52+E57</f>
        <v>1698.01</v>
      </c>
      <c r="F51" s="81">
        <f>(E51*100)/D51</f>
        <v>17.981679550990151</v>
      </c>
    </row>
    <row r="52" spans="1:6" x14ac:dyDescent="0.2">
      <c r="A52" s="51" t="s">
        <v>146</v>
      </c>
      <c r="B52" s="52" t="s">
        <v>147</v>
      </c>
      <c r="C52" s="82">
        <f>C53+C55</f>
        <v>9443</v>
      </c>
      <c r="D52" s="82">
        <f>D53+D55</f>
        <v>9443</v>
      </c>
      <c r="E52" s="82">
        <f>E53+E55</f>
        <v>1698.01</v>
      </c>
      <c r="F52" s="81">
        <f>(E52*100)/D52</f>
        <v>17.981679550990151</v>
      </c>
    </row>
    <row r="53" spans="1:6" x14ac:dyDescent="0.2">
      <c r="A53" s="53" t="s">
        <v>148</v>
      </c>
      <c r="B53" s="54" t="s">
        <v>149</v>
      </c>
      <c r="C53" s="83">
        <f>C54</f>
        <v>6000</v>
      </c>
      <c r="D53" s="83">
        <f>D54</f>
        <v>6000</v>
      </c>
      <c r="E53" s="83">
        <f>E54</f>
        <v>0</v>
      </c>
      <c r="F53" s="83">
        <f>(E53*100)/D53</f>
        <v>0</v>
      </c>
    </row>
    <row r="54" spans="1:6" x14ac:dyDescent="0.2">
      <c r="A54" s="55" t="s">
        <v>150</v>
      </c>
      <c r="B54" s="56" t="s">
        <v>151</v>
      </c>
      <c r="C54" s="84">
        <v>6000</v>
      </c>
      <c r="D54" s="84">
        <v>6000</v>
      </c>
      <c r="E54" s="84">
        <v>0</v>
      </c>
      <c r="F54" s="84"/>
    </row>
    <row r="55" spans="1:6" x14ac:dyDescent="0.2">
      <c r="A55" s="53" t="s">
        <v>152</v>
      </c>
      <c r="B55" s="54" t="s">
        <v>153</v>
      </c>
      <c r="C55" s="83">
        <f>C56</f>
        <v>3443</v>
      </c>
      <c r="D55" s="83">
        <f>D56</f>
        <v>3443</v>
      </c>
      <c r="E55" s="83">
        <f>E56</f>
        <v>1698.01</v>
      </c>
      <c r="F55" s="83">
        <f>(E55*100)/D55</f>
        <v>49.317746151611964</v>
      </c>
    </row>
    <row r="56" spans="1:6" x14ac:dyDescent="0.2">
      <c r="A56" s="55" t="s">
        <v>154</v>
      </c>
      <c r="B56" s="56" t="s">
        <v>155</v>
      </c>
      <c r="C56" s="84">
        <v>3443</v>
      </c>
      <c r="D56" s="84">
        <v>3443</v>
      </c>
      <c r="E56" s="84">
        <v>1698.01</v>
      </c>
      <c r="F56" s="84"/>
    </row>
    <row r="57" spans="1:6" x14ac:dyDescent="0.2">
      <c r="A57" s="51" t="s">
        <v>156</v>
      </c>
      <c r="B57" s="52" t="s">
        <v>157</v>
      </c>
      <c r="C57" s="82">
        <f t="shared" ref="C57:E58" si="0">C58</f>
        <v>0</v>
      </c>
      <c r="D57" s="82">
        <f t="shared" si="0"/>
        <v>0</v>
      </c>
      <c r="E57" s="82">
        <f t="shared" si="0"/>
        <v>0</v>
      </c>
      <c r="F57" s="81" t="e">
        <f>(E57*100)/D57</f>
        <v>#DIV/0!</v>
      </c>
    </row>
    <row r="58" spans="1:6" ht="25.5" x14ac:dyDescent="0.2">
      <c r="A58" s="53" t="s">
        <v>158</v>
      </c>
      <c r="B58" s="54" t="s">
        <v>159</v>
      </c>
      <c r="C58" s="83">
        <f t="shared" si="0"/>
        <v>0</v>
      </c>
      <c r="D58" s="83">
        <f t="shared" si="0"/>
        <v>0</v>
      </c>
      <c r="E58" s="83">
        <f t="shared" si="0"/>
        <v>0</v>
      </c>
      <c r="F58" s="83" t="e">
        <f>(E58*100)/D58</f>
        <v>#DIV/0!</v>
      </c>
    </row>
    <row r="59" spans="1:6" x14ac:dyDescent="0.2">
      <c r="A59" s="55" t="s">
        <v>160</v>
      </c>
      <c r="B59" s="56" t="s">
        <v>159</v>
      </c>
      <c r="C59" s="84">
        <v>0</v>
      </c>
      <c r="D59" s="84">
        <v>0</v>
      </c>
      <c r="E59" s="84">
        <v>0</v>
      </c>
      <c r="F59" s="84"/>
    </row>
    <row r="60" spans="1:6" x14ac:dyDescent="0.2">
      <c r="A60" s="49" t="s">
        <v>50</v>
      </c>
      <c r="B60" s="50" t="s">
        <v>51</v>
      </c>
      <c r="C60" s="80">
        <f t="shared" ref="C60:E61" si="1">C61</f>
        <v>1854071</v>
      </c>
      <c r="D60" s="80">
        <f t="shared" si="1"/>
        <v>1854071</v>
      </c>
      <c r="E60" s="80">
        <f t="shared" si="1"/>
        <v>1157505.8500000001</v>
      </c>
      <c r="F60" s="81">
        <f>(E60*100)/D60</f>
        <v>62.43050293111753</v>
      </c>
    </row>
    <row r="61" spans="1:6" x14ac:dyDescent="0.2">
      <c r="A61" s="51" t="s">
        <v>58</v>
      </c>
      <c r="B61" s="52" t="s">
        <v>59</v>
      </c>
      <c r="C61" s="82">
        <f t="shared" si="1"/>
        <v>1854071</v>
      </c>
      <c r="D61" s="82">
        <f t="shared" si="1"/>
        <v>1854071</v>
      </c>
      <c r="E61" s="82">
        <f t="shared" si="1"/>
        <v>1157505.8500000001</v>
      </c>
      <c r="F61" s="81">
        <f>(E61*100)/D61</f>
        <v>62.43050293111753</v>
      </c>
    </row>
    <row r="62" spans="1:6" ht="25.5" x14ac:dyDescent="0.2">
      <c r="A62" s="53" t="s">
        <v>60</v>
      </c>
      <c r="B62" s="54" t="s">
        <v>61</v>
      </c>
      <c r="C62" s="83">
        <f>C63+C64</f>
        <v>1854071</v>
      </c>
      <c r="D62" s="83">
        <f>D63+D64</f>
        <v>1854071</v>
      </c>
      <c r="E62" s="83">
        <f>E63+E64</f>
        <v>1157505.8500000001</v>
      </c>
      <c r="F62" s="83">
        <f>(E62*100)/D62</f>
        <v>62.43050293111753</v>
      </c>
    </row>
    <row r="63" spans="1:6" x14ac:dyDescent="0.2">
      <c r="A63" s="55" t="s">
        <v>62</v>
      </c>
      <c r="B63" s="56" t="s">
        <v>63</v>
      </c>
      <c r="C63" s="84">
        <v>1844628</v>
      </c>
      <c r="D63" s="84">
        <v>1844628</v>
      </c>
      <c r="E63" s="84">
        <v>1155807.8400000001</v>
      </c>
      <c r="F63" s="84"/>
    </row>
    <row r="64" spans="1:6" ht="25.5" x14ac:dyDescent="0.2">
      <c r="A64" s="55" t="s">
        <v>64</v>
      </c>
      <c r="B64" s="56" t="s">
        <v>65</v>
      </c>
      <c r="C64" s="84">
        <v>9443</v>
      </c>
      <c r="D64" s="84">
        <v>9443</v>
      </c>
      <c r="E64" s="84">
        <v>1698.01</v>
      </c>
      <c r="F64" s="84"/>
    </row>
    <row r="65" spans="1:6" x14ac:dyDescent="0.2">
      <c r="A65" s="48" t="s">
        <v>171</v>
      </c>
      <c r="B65" s="48" t="s">
        <v>177</v>
      </c>
      <c r="C65" s="78"/>
      <c r="D65" s="78"/>
      <c r="E65" s="78"/>
      <c r="F65" s="79"/>
    </row>
    <row r="66" spans="1:6" x14ac:dyDescent="0.2">
      <c r="A66" s="49" t="s">
        <v>66</v>
      </c>
      <c r="B66" s="50" t="s">
        <v>67</v>
      </c>
      <c r="C66" s="80">
        <f t="shared" ref="C66:E68" si="2">C67</f>
        <v>700</v>
      </c>
      <c r="D66" s="80">
        <f t="shared" si="2"/>
        <v>700</v>
      </c>
      <c r="E66" s="80">
        <f t="shared" si="2"/>
        <v>30.9</v>
      </c>
      <c r="F66" s="81">
        <f>(E66*100)/D66</f>
        <v>4.4142857142857146</v>
      </c>
    </row>
    <row r="67" spans="1:6" x14ac:dyDescent="0.2">
      <c r="A67" s="51" t="s">
        <v>83</v>
      </c>
      <c r="B67" s="52" t="s">
        <v>84</v>
      </c>
      <c r="C67" s="82">
        <f t="shared" si="2"/>
        <v>700</v>
      </c>
      <c r="D67" s="82">
        <f t="shared" si="2"/>
        <v>700</v>
      </c>
      <c r="E67" s="82">
        <f t="shared" si="2"/>
        <v>30.9</v>
      </c>
      <c r="F67" s="81">
        <f>(E68*100)/D68</f>
        <v>4.4142857142857146</v>
      </c>
    </row>
    <row r="68" spans="1:6" x14ac:dyDescent="0.2">
      <c r="A68" s="53" t="s">
        <v>95</v>
      </c>
      <c r="B68" s="54" t="s">
        <v>96</v>
      </c>
      <c r="C68" s="83">
        <f t="shared" si="2"/>
        <v>700</v>
      </c>
      <c r="D68" s="83">
        <f t="shared" si="2"/>
        <v>700</v>
      </c>
      <c r="E68" s="83">
        <f t="shared" si="2"/>
        <v>30.9</v>
      </c>
      <c r="F68" s="83">
        <f>(E68*100)/D68</f>
        <v>4.4142857142857146</v>
      </c>
    </row>
    <row r="69" spans="1:6" x14ac:dyDescent="0.2">
      <c r="A69" s="55" t="s">
        <v>97</v>
      </c>
      <c r="B69" s="56" t="s">
        <v>98</v>
      </c>
      <c r="C69" s="84">
        <v>700</v>
      </c>
      <c r="D69" s="84">
        <v>700</v>
      </c>
      <c r="E69" s="84">
        <v>30.9</v>
      </c>
      <c r="F69" s="84"/>
    </row>
    <row r="70" spans="1:6" x14ac:dyDescent="0.2">
      <c r="A70" s="49" t="s">
        <v>50</v>
      </c>
      <c r="B70" s="50" t="s">
        <v>51</v>
      </c>
      <c r="C70" s="80">
        <f t="shared" ref="C70:E72" si="3">C71</f>
        <v>700</v>
      </c>
      <c r="D70" s="80">
        <f t="shared" si="3"/>
        <v>700</v>
      </c>
      <c r="E70" s="80">
        <f t="shared" si="3"/>
        <v>30.9</v>
      </c>
      <c r="F70" s="81">
        <f>(E70*100)/D70</f>
        <v>4.4142857142857146</v>
      </c>
    </row>
    <row r="71" spans="1:6" x14ac:dyDescent="0.2">
      <c r="A71" s="51" t="s">
        <v>52</v>
      </c>
      <c r="B71" s="52" t="s">
        <v>53</v>
      </c>
      <c r="C71" s="82">
        <f t="shared" si="3"/>
        <v>700</v>
      </c>
      <c r="D71" s="82">
        <f t="shared" si="3"/>
        <v>700</v>
      </c>
      <c r="E71" s="82">
        <f t="shared" si="3"/>
        <v>30.9</v>
      </c>
      <c r="F71" s="81">
        <f>(E71*100)/D71</f>
        <v>4.4142857142857146</v>
      </c>
    </row>
    <row r="72" spans="1:6" x14ac:dyDescent="0.2">
      <c r="A72" s="53" t="s">
        <v>54</v>
      </c>
      <c r="B72" s="54" t="s">
        <v>55</v>
      </c>
      <c r="C72" s="83">
        <f t="shared" si="3"/>
        <v>700</v>
      </c>
      <c r="D72" s="83">
        <f t="shared" si="3"/>
        <v>700</v>
      </c>
      <c r="E72" s="83">
        <f t="shared" si="3"/>
        <v>30.9</v>
      </c>
      <c r="F72" s="83">
        <f>(E72*100)/D72</f>
        <v>4.4142857142857146</v>
      </c>
    </row>
    <row r="73" spans="1:6" x14ac:dyDescent="0.2">
      <c r="A73" s="55" t="s">
        <v>56</v>
      </c>
      <c r="B73" s="56" t="s">
        <v>57</v>
      </c>
      <c r="C73" s="84">
        <v>700</v>
      </c>
      <c r="D73" s="84">
        <v>700</v>
      </c>
      <c r="E73" s="84">
        <v>30.9</v>
      </c>
      <c r="F73" s="84"/>
    </row>
    <row r="74" spans="1:6" x14ac:dyDescent="0.2">
      <c r="A74" s="48" t="s">
        <v>68</v>
      </c>
      <c r="B74" s="48" t="s">
        <v>178</v>
      </c>
      <c r="C74" s="78"/>
      <c r="D74" s="78"/>
      <c r="E74" s="78"/>
      <c r="F74" s="79"/>
    </row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s="57" customFormat="1" x14ac:dyDescent="0.2"/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Sanja Iglić</cp:lastModifiedBy>
  <cp:lastPrinted>2025-07-23T12:06:06Z</cp:lastPrinted>
  <dcterms:created xsi:type="dcterms:W3CDTF">2022-08-12T12:51:27Z</dcterms:created>
  <dcterms:modified xsi:type="dcterms:W3CDTF">2025-07-23T12:18:02Z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