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abuzin\Desktop\"/>
    </mc:Choice>
  </mc:AlternateContent>
  <bookViews>
    <workbookView xWindow="-120" yWindow="-120" windowWidth="29040" windowHeight="158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rashoda'!$B$1:$L$73</definedName>
    <definedName name="_xlnm.Print_Area" localSheetId="6">'Posebni dio'!$A$1:$F$74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5" l="1"/>
  <c r="F72" i="15"/>
  <c r="F71" i="15"/>
  <c r="F70" i="15"/>
  <c r="F68" i="15"/>
  <c r="F67" i="15"/>
  <c r="F66" i="15"/>
  <c r="F65" i="15"/>
  <c r="F62" i="15"/>
  <c r="F61" i="15"/>
  <c r="F60" i="15"/>
  <c r="F58" i="15"/>
  <c r="F56" i="15"/>
  <c r="F55" i="15"/>
  <c r="F54" i="15"/>
  <c r="F49" i="15"/>
  <c r="F48" i="15"/>
  <c r="F43" i="15"/>
  <c r="F41" i="15"/>
  <c r="F31" i="15"/>
  <c r="F26" i="15"/>
  <c r="F22" i="15"/>
  <c r="F21" i="15"/>
  <c r="F18" i="15"/>
  <c r="F16" i="15"/>
  <c r="F13" i="15"/>
  <c r="F12" i="15"/>
  <c r="F11" i="15"/>
  <c r="G12" i="1" l="1"/>
  <c r="H12" i="1"/>
  <c r="I12" i="1"/>
  <c r="I16" i="1" s="1"/>
  <c r="J12" i="1"/>
  <c r="L12" i="1" s="1"/>
  <c r="G15" i="1"/>
  <c r="H15" i="1"/>
  <c r="I15" i="1"/>
  <c r="J15" i="1"/>
  <c r="K12" i="1" l="1"/>
  <c r="J16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16" i="1"/>
  <c r="L16" i="1"/>
  <c r="K26" i="1"/>
  <c r="H27" i="1"/>
  <c r="L23" i="1"/>
  <c r="J27" i="1"/>
  <c r="L27" i="1" s="1"/>
  <c r="G27" i="1"/>
  <c r="E72" i="15"/>
  <c r="D72" i="15"/>
  <c r="C72" i="15"/>
  <c r="E71" i="15"/>
  <c r="D71" i="15"/>
  <c r="C71" i="15"/>
  <c r="C70" i="15" s="1"/>
  <c r="E70" i="15"/>
  <c r="D70" i="15"/>
  <c r="E68" i="15"/>
  <c r="D68" i="15"/>
  <c r="C68" i="15"/>
  <c r="E67" i="15"/>
  <c r="D67" i="15"/>
  <c r="D66" i="15" s="1"/>
  <c r="D8" i="15" s="1"/>
  <c r="C67" i="15"/>
  <c r="C66" i="15" s="1"/>
  <c r="C8" i="15" s="1"/>
  <c r="E66" i="15"/>
  <c r="E62" i="15"/>
  <c r="E61" i="15" s="1"/>
  <c r="D62" i="15"/>
  <c r="C62" i="15"/>
  <c r="C61" i="15" s="1"/>
  <c r="C60" i="15" s="1"/>
  <c r="D61" i="15"/>
  <c r="D60" i="15" s="1"/>
  <c r="E58" i="15"/>
  <c r="D58" i="15"/>
  <c r="C58" i="15"/>
  <c r="E56" i="15"/>
  <c r="D56" i="15"/>
  <c r="D55" i="15" s="1"/>
  <c r="D54" i="15" s="1"/>
  <c r="C56" i="15"/>
  <c r="C55" i="15"/>
  <c r="C54" i="15"/>
  <c r="F51" i="15"/>
  <c r="E51" i="15"/>
  <c r="D51" i="15"/>
  <c r="C51" i="15"/>
  <c r="E49" i="15"/>
  <c r="D49" i="15"/>
  <c r="C49" i="15"/>
  <c r="E48" i="15"/>
  <c r="D48" i="15"/>
  <c r="C48" i="15"/>
  <c r="E43" i="15"/>
  <c r="D43" i="15"/>
  <c r="C43" i="15"/>
  <c r="E41" i="15"/>
  <c r="D41" i="15"/>
  <c r="C41" i="15"/>
  <c r="C21" i="15" s="1"/>
  <c r="E31" i="15"/>
  <c r="D31" i="15"/>
  <c r="C31" i="15"/>
  <c r="E26" i="15"/>
  <c r="D26" i="15"/>
  <c r="C26" i="15"/>
  <c r="E22" i="15"/>
  <c r="D22" i="15"/>
  <c r="D21" i="15" s="1"/>
  <c r="C22" i="15"/>
  <c r="E18" i="15"/>
  <c r="E12" i="15" s="1"/>
  <c r="D18" i="15"/>
  <c r="D12" i="15" s="1"/>
  <c r="C18" i="15"/>
  <c r="C12" i="15" s="1"/>
  <c r="E16" i="15"/>
  <c r="D16" i="15"/>
  <c r="C16" i="15"/>
  <c r="E13" i="15"/>
  <c r="D13" i="15"/>
  <c r="C13" i="15"/>
  <c r="E8" i="15"/>
  <c r="F8" i="15" s="1"/>
  <c r="H8" i="8"/>
  <c r="G8" i="8"/>
  <c r="F7" i="8"/>
  <c r="H7" i="8" s="1"/>
  <c r="E7" i="8"/>
  <c r="D7" i="8"/>
  <c r="C7" i="8"/>
  <c r="F6" i="8"/>
  <c r="H6" i="8" s="1"/>
  <c r="E6" i="8"/>
  <c r="D6" i="8"/>
  <c r="C6" i="8"/>
  <c r="H15" i="5"/>
  <c r="G15" i="5"/>
  <c r="H14" i="5"/>
  <c r="F14" i="5"/>
  <c r="G14" i="5" s="1"/>
  <c r="E14" i="5"/>
  <c r="D14" i="5"/>
  <c r="C14" i="5"/>
  <c r="H13" i="5"/>
  <c r="G13" i="5"/>
  <c r="F12" i="5"/>
  <c r="H12" i="5" s="1"/>
  <c r="E12" i="5"/>
  <c r="D12" i="5"/>
  <c r="C12" i="5"/>
  <c r="F11" i="5"/>
  <c r="H11" i="5" s="1"/>
  <c r="E11" i="5"/>
  <c r="D11" i="5"/>
  <c r="C11" i="5"/>
  <c r="H10" i="5"/>
  <c r="G10" i="5"/>
  <c r="F9" i="5"/>
  <c r="H9" i="5" s="1"/>
  <c r="E9" i="5"/>
  <c r="D9" i="5"/>
  <c r="C9" i="5"/>
  <c r="H8" i="5"/>
  <c r="G8" i="5"/>
  <c r="H7" i="5"/>
  <c r="F7" i="5"/>
  <c r="E7" i="5"/>
  <c r="D7" i="5"/>
  <c r="C7" i="5"/>
  <c r="G7" i="5" s="1"/>
  <c r="F6" i="5"/>
  <c r="E6" i="5"/>
  <c r="D6" i="5"/>
  <c r="C6" i="5"/>
  <c r="L72" i="3"/>
  <c r="K72" i="3"/>
  <c r="J71" i="3"/>
  <c r="K71" i="3" s="1"/>
  <c r="I71" i="3"/>
  <c r="L71" i="3" s="1"/>
  <c r="H71" i="3"/>
  <c r="G71" i="3"/>
  <c r="L70" i="3"/>
  <c r="K70" i="3"/>
  <c r="L69" i="3"/>
  <c r="J69" i="3"/>
  <c r="I69" i="3"/>
  <c r="H69" i="3"/>
  <c r="G69" i="3"/>
  <c r="G68" i="3" s="1"/>
  <c r="G67" i="3" s="1"/>
  <c r="J68" i="3"/>
  <c r="L68" i="3" s="1"/>
  <c r="I68" i="3"/>
  <c r="I67" i="3" s="1"/>
  <c r="H68" i="3"/>
  <c r="H67" i="3" s="1"/>
  <c r="L66" i="3"/>
  <c r="K66" i="3"/>
  <c r="L65" i="3"/>
  <c r="K65" i="3"/>
  <c r="J64" i="3"/>
  <c r="J61" i="3" s="1"/>
  <c r="I64" i="3"/>
  <c r="I61" i="3" s="1"/>
  <c r="H64" i="3"/>
  <c r="H61" i="3" s="1"/>
  <c r="G64" i="3"/>
  <c r="G61" i="3" s="1"/>
  <c r="L63" i="3"/>
  <c r="K63" i="3"/>
  <c r="L62" i="3"/>
  <c r="J62" i="3"/>
  <c r="K62" i="3" s="1"/>
  <c r="I62" i="3"/>
  <c r="H62" i="3"/>
  <c r="G62" i="3"/>
  <c r="L60" i="3"/>
  <c r="K60" i="3"/>
  <c r="L59" i="3"/>
  <c r="K59" i="3"/>
  <c r="L58" i="3"/>
  <c r="K58" i="3"/>
  <c r="L57" i="3"/>
  <c r="K57" i="3"/>
  <c r="L56" i="3"/>
  <c r="J56" i="3"/>
  <c r="K56" i="3" s="1"/>
  <c r="I56" i="3"/>
  <c r="H56" i="3"/>
  <c r="G56" i="3"/>
  <c r="L55" i="3"/>
  <c r="K55" i="3"/>
  <c r="J54" i="3"/>
  <c r="L54" i="3" s="1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4" i="3"/>
  <c r="L44" i="3" s="1"/>
  <c r="I44" i="3"/>
  <c r="H44" i="3"/>
  <c r="G44" i="3"/>
  <c r="L43" i="3"/>
  <c r="K43" i="3"/>
  <c r="L42" i="3"/>
  <c r="K42" i="3"/>
  <c r="L41" i="3"/>
  <c r="K41" i="3"/>
  <c r="L40" i="3"/>
  <c r="K40" i="3"/>
  <c r="J39" i="3"/>
  <c r="L39" i="3" s="1"/>
  <c r="I39" i="3"/>
  <c r="H39" i="3"/>
  <c r="H34" i="3" s="1"/>
  <c r="G39" i="3"/>
  <c r="G34" i="3" s="1"/>
  <c r="L38" i="3"/>
  <c r="K38" i="3"/>
  <c r="L37" i="3"/>
  <c r="K37" i="3"/>
  <c r="L36" i="3"/>
  <c r="K36" i="3"/>
  <c r="J35" i="3"/>
  <c r="K35" i="3" s="1"/>
  <c r="I35" i="3"/>
  <c r="I34" i="3" s="1"/>
  <c r="H35" i="3"/>
  <c r="G35" i="3"/>
  <c r="L33" i="3"/>
  <c r="K33" i="3"/>
  <c r="L32" i="3"/>
  <c r="K32" i="3"/>
  <c r="J31" i="3"/>
  <c r="K31" i="3" s="1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J26" i="3"/>
  <c r="L26" i="3" s="1"/>
  <c r="I26" i="3"/>
  <c r="I25" i="3" s="1"/>
  <c r="H26" i="3"/>
  <c r="H25" i="3" s="1"/>
  <c r="G26" i="3"/>
  <c r="G25" i="3" s="1"/>
  <c r="J25" i="3"/>
  <c r="L25" i="3" s="1"/>
  <c r="L18" i="3"/>
  <c r="K18" i="3"/>
  <c r="L17" i="3"/>
  <c r="K17" i="3"/>
  <c r="J16" i="3"/>
  <c r="K16" i="3" s="1"/>
  <c r="I16" i="3"/>
  <c r="H16" i="3"/>
  <c r="H15" i="3" s="1"/>
  <c r="G16" i="3"/>
  <c r="G15" i="3" s="1"/>
  <c r="I15" i="3"/>
  <c r="L14" i="3"/>
  <c r="K14" i="3"/>
  <c r="J13" i="3"/>
  <c r="K13" i="3" s="1"/>
  <c r="I13" i="3"/>
  <c r="H13" i="3"/>
  <c r="G13" i="3"/>
  <c r="J12" i="3"/>
  <c r="L12" i="3" s="1"/>
  <c r="I12" i="3"/>
  <c r="I11" i="3" s="1"/>
  <c r="I10" i="3" s="1"/>
  <c r="H12" i="3"/>
  <c r="H11" i="3" s="1"/>
  <c r="H10" i="3" s="1"/>
  <c r="G12" i="3"/>
  <c r="G11" i="3" s="1"/>
  <c r="G10" i="3" s="1"/>
  <c r="I24" i="3" l="1"/>
  <c r="I23" i="3" s="1"/>
  <c r="H24" i="3"/>
  <c r="H23" i="3" s="1"/>
  <c r="L61" i="3"/>
  <c r="K61" i="3"/>
  <c r="C11" i="15"/>
  <c r="C7" i="15" s="1"/>
  <c r="G24" i="3"/>
  <c r="G23" i="3" s="1"/>
  <c r="D11" i="15"/>
  <c r="D7" i="15" s="1"/>
  <c r="K68" i="3"/>
  <c r="K12" i="3"/>
  <c r="G11" i="5"/>
  <c r="L31" i="3"/>
  <c r="K26" i="3"/>
  <c r="K44" i="3"/>
  <c r="K64" i="3"/>
  <c r="G6" i="8"/>
  <c r="E21" i="15"/>
  <c r="E11" i="15" s="1"/>
  <c r="E55" i="15"/>
  <c r="L64" i="3"/>
  <c r="K39" i="3"/>
  <c r="G7" i="8"/>
  <c r="K25" i="3"/>
  <c r="L35" i="3"/>
  <c r="J24" i="3"/>
  <c r="J34" i="3"/>
  <c r="K54" i="3"/>
  <c r="H6" i="5"/>
  <c r="L13" i="3"/>
  <c r="J67" i="3"/>
  <c r="G12" i="5"/>
  <c r="G9" i="5"/>
  <c r="K69" i="3"/>
  <c r="G6" i="5"/>
  <c r="L16" i="3"/>
  <c r="J15" i="3"/>
  <c r="K15" i="3" s="1"/>
  <c r="L15" i="3"/>
  <c r="J11" i="3"/>
  <c r="E60" i="15"/>
  <c r="K27" i="1"/>
  <c r="E54" i="15" l="1"/>
  <c r="E7" i="15" s="1"/>
  <c r="F7" i="15" s="1"/>
  <c r="L24" i="3"/>
  <c r="K24" i="3"/>
  <c r="J23" i="3"/>
  <c r="L67" i="3"/>
  <c r="K67" i="3"/>
  <c r="L34" i="3"/>
  <c r="K34" i="3"/>
  <c r="L11" i="3"/>
  <c r="K11" i="3"/>
  <c r="J10" i="3"/>
  <c r="K23" i="3" l="1"/>
  <c r="L23" i="3"/>
  <c r="L10" i="3"/>
  <c r="K10" i="3"/>
</calcChain>
</file>

<file path=xl/sharedStrings.xml><?xml version="1.0" encoding="utf-8"?>
<sst xmlns="http://schemas.openxmlformats.org/spreadsheetml/2006/main" count="376" uniqueCount="180">
  <si>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</si>
  <si>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</si>
  <si>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</si>
  <si>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</si>
  <si>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</si>
  <si>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</si>
  <si>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</si>
  <si>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</si>
  <si>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</si>
  <si>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</si>
  <si>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</si>
  <si>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</si>
  <si>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</si>
  <si>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</si>
  <si>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</si>
  <si>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</si>
  <si>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</si>
  <si>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</si>
  <si>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</si>
  <si>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</si>
  <si>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</si>
  <si>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</si>
  <si>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</si>
  <si>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</si>
  <si>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</si>
  <si>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</si>
  <si>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</si>
  <si>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</si>
  <si>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</si>
  <si>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</si>
  <si>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</si>
  <si>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</si>
  <si>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</si>
  <si>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</si>
  <si>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</si>
  <si>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</si>
  <si>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</si>
  <si>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</si>
  <si>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</si>
  <si>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</si>
  <si>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</si>
  <si>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</si>
  <si>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</si>
  <si>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</si>
  <si>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</si>
  <si>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</si>
  <si>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</si>
  <si>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</si>
  <si>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</si>
  <si>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</si>
  <si>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</si>
  <si>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</si>
  <si>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</si>
  <si>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</si>
  <si>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</si>
  <si>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</si>
  <si>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</si>
  <si>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</si>
  <si>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</si>
  <si>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</si>
  <si>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</si>
  <si>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</si>
  <si>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</si>
  <si>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</si>
  <si>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</si>
  <si>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</si>
  <si>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</si>
  <si>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</si>
  <si>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</si>
  <si>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</si>
  <si>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</si>
  <si>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</si>
  <si>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</si>
  <si>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</si>
  <si>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</si>
  <si>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</si>
  <si>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</si>
  <si>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</si>
  <si>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</si>
  <si>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</si>
  <si>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</si>
  <si>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</si>
  <si>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</si>
  <si>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</si>
  <si>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</si>
  <si>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</si>
  <si>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</si>
  <si>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</si>
  <si>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</si>
  <si>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</si>
  <si>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</si>
  <si>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</si>
  <si>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</si>
  <si>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</si>
  <si>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</si>
  <si>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</si>
  <si>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</si>
  <si>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</si>
  <si>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</si>
  <si>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</si>
  <si>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</si>
  <si>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</si>
  <si>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</si>
  <si>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</si>
  <si>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</si>
  <si>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</si>
  <si>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</si>
  <si>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</si>
  <si>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</si>
  <si>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</si>
  <si>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</si>
  <si>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</si>
  <si>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</si>
  <si>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</si>
  <si>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</si>
  <si>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</si>
  <si>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</si>
  <si>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</si>
  <si>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</si>
  <si>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</si>
  <si>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</si>
  <si>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</si>
  <si>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</si>
  <si>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</si>
  <si>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</si>
  <si>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</si>
  <si>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</si>
  <si>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</si>
  <si>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</si>
  <si>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</si>
  <si>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</si>
  <si>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</si>
  <si>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</si>
  <si>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</si>
  <si>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</si>
  <si>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</si>
  <si>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</si>
  <si>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</si>
  <si>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</si>
  <si>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</si>
  <si>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</si>
  <si>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</si>
  <si>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</si>
  <si>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</si>
  <si>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</si>
  <si>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</si>
  <si>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</si>
  <si>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</si>
  <si>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</si>
  <si>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</si>
  <si>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</si>
  <si>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</si>
  <si>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</si>
  <si>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</si>
  <si>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</si>
  <si>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</si>
  <si>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</si>
  <si>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</si>
  <si>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</si>
  <si>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</si>
  <si>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</si>
  <si>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</si>
  <si>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</si>
  <si>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</si>
  <si>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</si>
  <si>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</si>
  <si>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</si>
  <si>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</si>
  <si>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</si>
  <si>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75 Županijska državna odvjetništva</t>
  </si>
  <si>
    <t>3695 VARAŽDIN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</si>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</sst>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7" fillId="4" borderId="8" xfId="2" applyNumberFormat="1" applyFont="1" applyFill="1" applyBorder="1" applyAlignment="1">
      <alignment wrapText="1"/>
    </xf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vertical="center"/>
    </xf>
    <xf numFmtId="4" fontId="17" fillId="2" borderId="9" xfId="2" applyNumberFormat="1" applyFont="1" applyFill="1" applyBorder="1"/>
    <xf numFmtId="4" fontId="17" fillId="2" borderId="12" xfId="2" applyNumberFormat="1" applyFont="1" applyFill="1" applyBorder="1"/>
    <xf numFmtId="4" fontId="18" fillId="2" borderId="13" xfId="2" applyNumberFormat="1" applyFont="1" applyFill="1" applyBorder="1"/>
    <xf numFmtId="4" fontId="18" fillId="2" borderId="6" xfId="2" applyNumberFormat="1" applyFont="1" applyFill="1" applyBorder="1"/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zoomScaleNormal="100" workbookViewId="0">
      <selection activeCell="F2" sqref="F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3" t="s">
        <v>41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2" t="s">
        <v>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2" t="s">
        <v>24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4" t="s">
        <v>31</v>
      </c>
      <c r="C7" s="104"/>
      <c r="D7" s="104"/>
      <c r="E7" s="104"/>
      <c r="F7" s="104"/>
      <c r="G7" s="5"/>
      <c r="H7" s="6"/>
      <c r="I7" s="6"/>
      <c r="J7" s="6"/>
      <c r="K7" s="22"/>
      <c r="L7" s="22"/>
    </row>
    <row r="8" spans="2:13" ht="25.5" x14ac:dyDescent="0.25">
      <c r="B8" s="101" t="s">
        <v>3</v>
      </c>
      <c r="C8" s="101"/>
      <c r="D8" s="101"/>
      <c r="E8" s="101"/>
      <c r="F8" s="10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2">
        <v>1</v>
      </c>
      <c r="C9" s="102"/>
      <c r="D9" s="102"/>
      <c r="E9" s="102"/>
      <c r="F9" s="10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7" t="s">
        <v>8</v>
      </c>
      <c r="C10" s="98"/>
      <c r="D10" s="98"/>
      <c r="E10" s="98"/>
      <c r="F10" s="99"/>
      <c r="G10" s="120">
        <v>833303.42</v>
      </c>
      <c r="H10" s="83">
        <v>1830681</v>
      </c>
      <c r="I10" s="83">
        <v>1830681</v>
      </c>
      <c r="J10" s="83">
        <v>994683.85</v>
      </c>
      <c r="K10" s="83"/>
      <c r="L10" s="83"/>
    </row>
    <row r="11" spans="2:13" x14ac:dyDescent="0.25">
      <c r="B11" s="100" t="s">
        <v>7</v>
      </c>
      <c r="C11" s="99"/>
      <c r="D11" s="99"/>
      <c r="E11" s="99"/>
      <c r="F11" s="99"/>
      <c r="G11" s="82">
        <v>0</v>
      </c>
      <c r="H11" s="83">
        <v>0</v>
      </c>
      <c r="I11" s="83">
        <v>0</v>
      </c>
      <c r="J11" s="83">
        <v>0</v>
      </c>
      <c r="K11" s="83"/>
      <c r="L11" s="83"/>
    </row>
    <row r="12" spans="2:13" x14ac:dyDescent="0.25">
      <c r="B12" s="94" t="s">
        <v>0</v>
      </c>
      <c r="C12" s="95"/>
      <c r="D12" s="95"/>
      <c r="E12" s="95"/>
      <c r="F12" s="96"/>
      <c r="G12" s="84">
        <f>G10+G11</f>
        <v>833303.42</v>
      </c>
      <c r="H12" s="84">
        <f t="shared" ref="H12:J12" si="0">H10+H11</f>
        <v>1830681</v>
      </c>
      <c r="I12" s="84">
        <f t="shared" si="0"/>
        <v>1830681</v>
      </c>
      <c r="J12" s="84">
        <f t="shared" si="0"/>
        <v>994683.85</v>
      </c>
      <c r="K12" s="85">
        <f>J12/G12*100</f>
        <v>119.3663467743838</v>
      </c>
      <c r="L12" s="85">
        <f>J12/I12*100</f>
        <v>54.334089336154143</v>
      </c>
    </row>
    <row r="13" spans="2:13" x14ac:dyDescent="0.25">
      <c r="B13" s="110" t="s">
        <v>9</v>
      </c>
      <c r="C13" s="98"/>
      <c r="D13" s="98"/>
      <c r="E13" s="98"/>
      <c r="F13" s="98"/>
      <c r="G13" s="86">
        <v>829275.91</v>
      </c>
      <c r="H13" s="83">
        <v>1821971</v>
      </c>
      <c r="I13" s="83">
        <v>1821971</v>
      </c>
      <c r="J13" s="83">
        <v>989327.75</v>
      </c>
      <c r="K13" s="83"/>
      <c r="L13" s="83"/>
    </row>
    <row r="14" spans="2:13" x14ac:dyDescent="0.25">
      <c r="B14" s="100" t="s">
        <v>10</v>
      </c>
      <c r="C14" s="99"/>
      <c r="D14" s="99"/>
      <c r="E14" s="99"/>
      <c r="F14" s="99"/>
      <c r="G14" s="82">
        <v>4027.51</v>
      </c>
      <c r="H14" s="83">
        <v>8710</v>
      </c>
      <c r="I14" s="83">
        <v>8710</v>
      </c>
      <c r="J14" s="83">
        <v>5356.1</v>
      </c>
      <c r="K14" s="83"/>
      <c r="L14" s="83"/>
    </row>
    <row r="15" spans="2:13" x14ac:dyDescent="0.25">
      <c r="B15" s="14" t="s">
        <v>1</v>
      </c>
      <c r="C15" s="15"/>
      <c r="D15" s="15"/>
      <c r="E15" s="15"/>
      <c r="F15" s="15"/>
      <c r="G15" s="84">
        <f>G13+G14</f>
        <v>833303.42</v>
      </c>
      <c r="H15" s="84">
        <f t="shared" ref="H15:J15" si="1">H13+H14</f>
        <v>1830681</v>
      </c>
      <c r="I15" s="84">
        <f t="shared" si="1"/>
        <v>1830681</v>
      </c>
      <c r="J15" s="84">
        <f t="shared" si="1"/>
        <v>994683.85</v>
      </c>
      <c r="K15" s="85">
        <f>J15/G15*100</f>
        <v>119.3663467743838</v>
      </c>
      <c r="L15" s="85">
        <f>J15/I15*100</f>
        <v>54.334089336154143</v>
      </c>
    </row>
    <row r="16" spans="2:13" x14ac:dyDescent="0.25">
      <c r="B16" s="109" t="s">
        <v>2</v>
      </c>
      <c r="C16" s="95"/>
      <c r="D16" s="95"/>
      <c r="E16" s="95"/>
      <c r="F16" s="95"/>
      <c r="G16" s="87">
        <f>G12-G15</f>
        <v>0</v>
      </c>
      <c r="H16" s="87">
        <f t="shared" ref="H16:J16" si="2">H12-H15</f>
        <v>0</v>
      </c>
      <c r="I16" s="87">
        <f t="shared" si="2"/>
        <v>0</v>
      </c>
      <c r="J16" s="87">
        <f t="shared" si="2"/>
        <v>0</v>
      </c>
      <c r="K16" s="85" t="e">
        <f>J16/G16*100</f>
        <v>#DIV/0!</v>
      </c>
      <c r="L16" s="85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4" t="s">
        <v>28</v>
      </c>
      <c r="C18" s="104"/>
      <c r="D18" s="104"/>
      <c r="E18" s="104"/>
      <c r="F18" s="104"/>
      <c r="G18" s="7"/>
      <c r="H18" s="7"/>
      <c r="I18" s="7"/>
      <c r="J18" s="7"/>
      <c r="K18" s="1"/>
      <c r="L18" s="1"/>
      <c r="M18" s="1"/>
    </row>
    <row r="19" spans="1:49" ht="25.5" x14ac:dyDescent="0.25">
      <c r="B19" s="101" t="s">
        <v>3</v>
      </c>
      <c r="C19" s="101"/>
      <c r="D19" s="101"/>
      <c r="E19" s="101"/>
      <c r="F19" s="10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5">
        <v>1</v>
      </c>
      <c r="C20" s="106"/>
      <c r="D20" s="106"/>
      <c r="E20" s="106"/>
      <c r="F20" s="10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7" t="s">
        <v>11</v>
      </c>
      <c r="C21" s="107"/>
      <c r="D21" s="107"/>
      <c r="E21" s="107"/>
      <c r="F21" s="107"/>
      <c r="G21" s="88">
        <v>0</v>
      </c>
      <c r="H21" s="83">
        <v>0</v>
      </c>
      <c r="I21" s="83">
        <v>0</v>
      </c>
      <c r="J21" s="83">
        <v>0</v>
      </c>
      <c r="K21" s="83"/>
      <c r="L21" s="83"/>
    </row>
    <row r="22" spans="1:49" x14ac:dyDescent="0.25">
      <c r="B22" s="97" t="s">
        <v>12</v>
      </c>
      <c r="C22" s="98"/>
      <c r="D22" s="98"/>
      <c r="E22" s="98"/>
      <c r="F22" s="98"/>
      <c r="G22" s="86">
        <v>0</v>
      </c>
      <c r="H22" s="83">
        <v>0</v>
      </c>
      <c r="I22" s="83">
        <v>0</v>
      </c>
      <c r="J22" s="83">
        <v>0</v>
      </c>
      <c r="K22" s="83"/>
      <c r="L22" s="83"/>
    </row>
    <row r="23" spans="1:49" ht="15" customHeight="1" x14ac:dyDescent="0.25">
      <c r="B23" s="111" t="s">
        <v>23</v>
      </c>
      <c r="C23" s="112"/>
      <c r="D23" s="112"/>
      <c r="E23" s="112"/>
      <c r="F23" s="113"/>
      <c r="G23" s="89">
        <f>G21-G22</f>
        <v>0</v>
      </c>
      <c r="H23" s="89">
        <f t="shared" ref="H23:J23" si="3">H21-H22</f>
        <v>0</v>
      </c>
      <c r="I23" s="89">
        <f t="shared" si="3"/>
        <v>0</v>
      </c>
      <c r="J23" s="89">
        <f t="shared" si="3"/>
        <v>0</v>
      </c>
      <c r="K23" s="90" t="e">
        <f>J23/G23*100</f>
        <v>#DIV/0!</v>
      </c>
      <c r="L23" s="90" t="e">
        <f>J23/I23*100</f>
        <v>#DIV/0!</v>
      </c>
    </row>
    <row r="24" spans="1:49" s="29" customFormat="1" ht="15" customHeight="1" x14ac:dyDescent="0.25">
      <c r="A24"/>
      <c r="B24" s="97" t="s">
        <v>5</v>
      </c>
      <c r="C24" s="98"/>
      <c r="D24" s="98"/>
      <c r="E24" s="98"/>
      <c r="F24" s="98"/>
      <c r="G24" s="86">
        <v>0</v>
      </c>
      <c r="H24" s="83">
        <v>0</v>
      </c>
      <c r="I24" s="83">
        <v>0</v>
      </c>
      <c r="J24" s="83">
        <v>0</v>
      </c>
      <c r="K24" s="83"/>
      <c r="L24" s="8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7" t="s">
        <v>27</v>
      </c>
      <c r="C25" s="98"/>
      <c r="D25" s="98"/>
      <c r="E25" s="98"/>
      <c r="F25" s="98"/>
      <c r="G25" s="86">
        <v>0</v>
      </c>
      <c r="H25" s="83">
        <v>0</v>
      </c>
      <c r="I25" s="83">
        <v>0</v>
      </c>
      <c r="J25" s="83">
        <v>0</v>
      </c>
      <c r="K25" s="83"/>
      <c r="L25" s="8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1" t="s">
        <v>29</v>
      </c>
      <c r="C26" s="112"/>
      <c r="D26" s="112"/>
      <c r="E26" s="112"/>
      <c r="F26" s="113"/>
      <c r="G26" s="91">
        <f>G24+G25</f>
        <v>0</v>
      </c>
      <c r="H26" s="91">
        <f t="shared" ref="H26:J26" si="4">H24+H25</f>
        <v>0</v>
      </c>
      <c r="I26" s="91">
        <f t="shared" si="4"/>
        <v>0</v>
      </c>
      <c r="J26" s="91">
        <f t="shared" si="4"/>
        <v>0</v>
      </c>
      <c r="K26" s="90" t="e">
        <f>J26/G26*100</f>
        <v>#DIV/0!</v>
      </c>
      <c r="L26" s="90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08" t="s">
        <v>30</v>
      </c>
      <c r="C27" s="108"/>
      <c r="D27" s="108"/>
      <c r="E27" s="108"/>
      <c r="F27" s="108"/>
      <c r="G27" s="91">
        <f>G16+G26</f>
        <v>0</v>
      </c>
      <c r="H27" s="91">
        <f t="shared" ref="H27:J27" si="5">H16+H26</f>
        <v>0</v>
      </c>
      <c r="I27" s="91">
        <f t="shared" si="5"/>
        <v>0</v>
      </c>
      <c r="J27" s="91">
        <f t="shared" si="5"/>
        <v>0</v>
      </c>
      <c r="K27" s="90" t="e">
        <f>J27/G27*100</f>
        <v>#DIV/0!</v>
      </c>
      <c r="L27" s="90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3"/>
  <sheetViews>
    <sheetView zoomScale="90" zoomScaleNormal="90" workbookViewId="0">
      <selection activeCell="M24" sqref="M2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2" t="s">
        <v>4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2" t="s">
        <v>26</v>
      </c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2" t="s">
        <v>15</v>
      </c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4" t="s">
        <v>3</v>
      </c>
      <c r="C8" s="115"/>
      <c r="D8" s="115"/>
      <c r="E8" s="115"/>
      <c r="F8" s="116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7">
        <v>1</v>
      </c>
      <c r="C9" s="118"/>
      <c r="D9" s="118"/>
      <c r="E9" s="118"/>
      <c r="F9" s="119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833303.42</v>
      </c>
      <c r="H10" s="64">
        <f>H11</f>
        <v>1830681</v>
      </c>
      <c r="I10" s="64">
        <f>I11</f>
        <v>1830681</v>
      </c>
      <c r="J10" s="64">
        <f>J11</f>
        <v>994683.85</v>
      </c>
      <c r="K10" s="68">
        <f t="shared" ref="K10:K18" si="0">(J10*100)/G10</f>
        <v>119.36634677438381</v>
      </c>
      <c r="L10" s="68">
        <f t="shared" ref="L10:L18" si="1">(J10*100)/I10</f>
        <v>54.334089336154143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833303.42</v>
      </c>
      <c r="H11" s="64">
        <f>H12+H15</f>
        <v>1830681</v>
      </c>
      <c r="I11" s="64">
        <f>I12+I15</f>
        <v>1830681</v>
      </c>
      <c r="J11" s="64">
        <f>J12+J15</f>
        <v>994683.85</v>
      </c>
      <c r="K11" s="64">
        <f t="shared" si="0"/>
        <v>119.36634677438381</v>
      </c>
      <c r="L11" s="64">
        <f t="shared" si="1"/>
        <v>54.334089336154143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0</v>
      </c>
      <c r="H12" s="64">
        <f t="shared" si="2"/>
        <v>450</v>
      </c>
      <c r="I12" s="64">
        <f t="shared" si="2"/>
        <v>450</v>
      </c>
      <c r="J12" s="64">
        <f t="shared" si="2"/>
        <v>0</v>
      </c>
      <c r="K12" s="64" t="e">
        <f t="shared" si="0"/>
        <v>#DIV/0!</v>
      </c>
      <c r="L12" s="64">
        <f t="shared" si="1"/>
        <v>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0</v>
      </c>
      <c r="H13" s="64">
        <f t="shared" si="2"/>
        <v>450</v>
      </c>
      <c r="I13" s="64">
        <f t="shared" si="2"/>
        <v>450</v>
      </c>
      <c r="J13" s="64">
        <f t="shared" si="2"/>
        <v>0</v>
      </c>
      <c r="K13" s="64" t="e">
        <f t="shared" si="0"/>
        <v>#DIV/0!</v>
      </c>
      <c r="L13" s="64">
        <f t="shared" si="1"/>
        <v>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0</v>
      </c>
      <c r="H14" s="65">
        <v>450</v>
      </c>
      <c r="I14" s="65">
        <v>450</v>
      </c>
      <c r="J14" s="65">
        <v>0</v>
      </c>
      <c r="K14" s="65" t="e">
        <f t="shared" si="0"/>
        <v>#DIV/0!</v>
      </c>
      <c r="L14" s="65">
        <f t="shared" si="1"/>
        <v>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833303.42</v>
      </c>
      <c r="H15" s="64">
        <f>H16</f>
        <v>1830231</v>
      </c>
      <c r="I15" s="64">
        <f>I16</f>
        <v>1830231</v>
      </c>
      <c r="J15" s="64">
        <f>J16</f>
        <v>994683.85</v>
      </c>
      <c r="K15" s="64">
        <f t="shared" si="0"/>
        <v>119.36634677438381</v>
      </c>
      <c r="L15" s="64">
        <f t="shared" si="1"/>
        <v>54.347448491474573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833303.42</v>
      </c>
      <c r="H16" s="64">
        <f>H17+H18</f>
        <v>1830231</v>
      </c>
      <c r="I16" s="64">
        <f>I17+I18</f>
        <v>1830231</v>
      </c>
      <c r="J16" s="64">
        <f>J17+J18</f>
        <v>994683.85</v>
      </c>
      <c r="K16" s="64">
        <f t="shared" si="0"/>
        <v>119.36634677438381</v>
      </c>
      <c r="L16" s="64">
        <f t="shared" si="1"/>
        <v>54.347448491474573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829275.91</v>
      </c>
      <c r="H17" s="65">
        <v>1821521</v>
      </c>
      <c r="I17" s="65">
        <v>1821521</v>
      </c>
      <c r="J17" s="65">
        <v>989327.75</v>
      </c>
      <c r="K17" s="65">
        <f t="shared" si="0"/>
        <v>119.30019165756303</v>
      </c>
      <c r="L17" s="65">
        <f t="shared" si="1"/>
        <v>54.31327720075695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4027.51</v>
      </c>
      <c r="H18" s="65">
        <v>8710</v>
      </c>
      <c r="I18" s="65">
        <v>8710</v>
      </c>
      <c r="J18" s="65">
        <v>5356.1</v>
      </c>
      <c r="K18" s="65">
        <f t="shared" si="0"/>
        <v>132.98787588361046</v>
      </c>
      <c r="L18" s="65">
        <f t="shared" si="1"/>
        <v>61.493685419058551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4" t="s">
        <v>3</v>
      </c>
      <c r="C21" s="115"/>
      <c r="D21" s="115"/>
      <c r="E21" s="115"/>
      <c r="F21" s="116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7">
        <v>1</v>
      </c>
      <c r="C22" s="118"/>
      <c r="D22" s="118"/>
      <c r="E22" s="118"/>
      <c r="F22" s="119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G24+G67</f>
        <v>833303.42</v>
      </c>
      <c r="H23" s="64">
        <f>H24+H67</f>
        <v>1830681</v>
      </c>
      <c r="I23" s="64">
        <f>I24+I67</f>
        <v>1830681</v>
      </c>
      <c r="J23" s="64">
        <f>J24+J67</f>
        <v>994683.84999999986</v>
      </c>
      <c r="K23" s="69">
        <f t="shared" ref="K23:K54" si="3">(J23*100)/G23</f>
        <v>119.36634677438379</v>
      </c>
      <c r="L23" s="69">
        <f t="shared" ref="L23:L54" si="4">(J23*100)/I23</f>
        <v>54.334089336154136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G25+G34+G61</f>
        <v>829275.91</v>
      </c>
      <c r="H24" s="64">
        <f>H25+H34+H61</f>
        <v>1821971</v>
      </c>
      <c r="I24" s="64">
        <f>I25+I34+I61</f>
        <v>1821971</v>
      </c>
      <c r="J24" s="64">
        <f>J25+J34+J61</f>
        <v>989327.74999999988</v>
      </c>
      <c r="K24" s="64">
        <f t="shared" si="3"/>
        <v>119.30019165756302</v>
      </c>
      <c r="L24" s="64">
        <f t="shared" si="4"/>
        <v>54.299862621304065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701127.97000000009</v>
      </c>
      <c r="H25" s="64">
        <f>H26+H29+H31</f>
        <v>1544655</v>
      </c>
      <c r="I25" s="64">
        <f>I26+I29+I31</f>
        <v>1544655</v>
      </c>
      <c r="J25" s="64">
        <f>J26+J29+J31</f>
        <v>866061.95</v>
      </c>
      <c r="K25" s="64">
        <f t="shared" si="3"/>
        <v>123.52409075906641</v>
      </c>
      <c r="L25" s="64">
        <f t="shared" si="4"/>
        <v>56.068309752015821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585279.39</v>
      </c>
      <c r="H26" s="64">
        <f>H27+H28</f>
        <v>1276800</v>
      </c>
      <c r="I26" s="64">
        <f>I27+I28</f>
        <v>1276800</v>
      </c>
      <c r="J26" s="64">
        <f>J27+J28</f>
        <v>725951.92999999993</v>
      </c>
      <c r="K26" s="64">
        <f t="shared" si="3"/>
        <v>124.03510911258979</v>
      </c>
      <c r="L26" s="64">
        <f t="shared" si="4"/>
        <v>56.857137374686715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583003.39</v>
      </c>
      <c r="H27" s="65">
        <v>1268800</v>
      </c>
      <c r="I27" s="65">
        <v>1268800</v>
      </c>
      <c r="J27" s="65">
        <v>722583.7</v>
      </c>
      <c r="K27" s="65">
        <f t="shared" si="3"/>
        <v>123.94159491937087</v>
      </c>
      <c r="L27" s="65">
        <f t="shared" si="4"/>
        <v>56.95016551071879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2276</v>
      </c>
      <c r="H28" s="65">
        <v>8000</v>
      </c>
      <c r="I28" s="65">
        <v>8000</v>
      </c>
      <c r="J28" s="65">
        <v>3368.23</v>
      </c>
      <c r="K28" s="65">
        <f t="shared" si="3"/>
        <v>147.98901581722319</v>
      </c>
      <c r="L28" s="65">
        <f t="shared" si="4"/>
        <v>42.102874999999997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19277.43</v>
      </c>
      <c r="H29" s="64">
        <f>H30</f>
        <v>37200</v>
      </c>
      <c r="I29" s="64">
        <f>I30</f>
        <v>37200</v>
      </c>
      <c r="J29" s="64">
        <f>J30</f>
        <v>20327.919999999998</v>
      </c>
      <c r="K29" s="64">
        <f t="shared" si="3"/>
        <v>105.44932597343109</v>
      </c>
      <c r="L29" s="64">
        <f t="shared" si="4"/>
        <v>54.644946236559136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19277.43</v>
      </c>
      <c r="H30" s="65">
        <v>37200</v>
      </c>
      <c r="I30" s="65">
        <v>37200</v>
      </c>
      <c r="J30" s="65">
        <v>20327.919999999998</v>
      </c>
      <c r="K30" s="65">
        <f t="shared" si="3"/>
        <v>105.44932597343109</v>
      </c>
      <c r="L30" s="65">
        <f t="shared" si="4"/>
        <v>54.644946236559136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G32+G33</f>
        <v>96571.15</v>
      </c>
      <c r="H31" s="64">
        <f>H32+H33</f>
        <v>230655</v>
      </c>
      <c r="I31" s="64">
        <f>I32+I33</f>
        <v>230655</v>
      </c>
      <c r="J31" s="64">
        <f>J32+J33</f>
        <v>119782.1</v>
      </c>
      <c r="K31" s="64">
        <f t="shared" si="3"/>
        <v>124.03507672840182</v>
      </c>
      <c r="L31" s="64">
        <f t="shared" si="4"/>
        <v>51.931282651579195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0</v>
      </c>
      <c r="H32" s="65">
        <v>21900</v>
      </c>
      <c r="I32" s="65">
        <v>21900</v>
      </c>
      <c r="J32" s="65">
        <v>0</v>
      </c>
      <c r="K32" s="65" t="e">
        <f t="shared" si="3"/>
        <v>#DIV/0!</v>
      </c>
      <c r="L32" s="65">
        <f t="shared" si="4"/>
        <v>0</v>
      </c>
    </row>
    <row r="33" spans="2:12" x14ac:dyDescent="0.25">
      <c r="B33" s="65"/>
      <c r="C33" s="65"/>
      <c r="D33" s="65"/>
      <c r="E33" s="65" t="s">
        <v>83</v>
      </c>
      <c r="F33" s="65" t="s">
        <v>84</v>
      </c>
      <c r="G33" s="65">
        <v>96571.15</v>
      </c>
      <c r="H33" s="65">
        <v>208755</v>
      </c>
      <c r="I33" s="65">
        <v>208755</v>
      </c>
      <c r="J33" s="65">
        <v>119782.1</v>
      </c>
      <c r="K33" s="65">
        <f t="shared" si="3"/>
        <v>124.03507672840182</v>
      </c>
      <c r="L33" s="65">
        <f t="shared" si="4"/>
        <v>57.379272352758015</v>
      </c>
    </row>
    <row r="34" spans="2:12" x14ac:dyDescent="0.25">
      <c r="B34" s="64"/>
      <c r="C34" s="64" t="s">
        <v>85</v>
      </c>
      <c r="D34" s="64"/>
      <c r="E34" s="64"/>
      <c r="F34" s="64" t="s">
        <v>86</v>
      </c>
      <c r="G34" s="64">
        <f>G35+G39+G44+G54+G56</f>
        <v>126939.74</v>
      </c>
      <c r="H34" s="64">
        <f>H35+H39+H44+H54+H56</f>
        <v>265746</v>
      </c>
      <c r="I34" s="64">
        <f>I35+I39+I44+I54+I56</f>
        <v>265746</v>
      </c>
      <c r="J34" s="64">
        <f>J35+J39+J44+J54+J56</f>
        <v>121791.96</v>
      </c>
      <c r="K34" s="64">
        <f t="shared" si="3"/>
        <v>95.944705732026861</v>
      </c>
      <c r="L34" s="64">
        <f t="shared" si="4"/>
        <v>45.830213813190042</v>
      </c>
    </row>
    <row r="35" spans="2:12" x14ac:dyDescent="0.25">
      <c r="B35" s="64"/>
      <c r="C35" s="64"/>
      <c r="D35" s="64" t="s">
        <v>87</v>
      </c>
      <c r="E35" s="64"/>
      <c r="F35" s="64" t="s">
        <v>88</v>
      </c>
      <c r="G35" s="64">
        <f>G36+G37+G38</f>
        <v>21301.87</v>
      </c>
      <c r="H35" s="64">
        <f>H36+H37+H38</f>
        <v>48250</v>
      </c>
      <c r="I35" s="64">
        <f>I36+I37+I38</f>
        <v>48250</v>
      </c>
      <c r="J35" s="64">
        <f>J36+J37+J38</f>
        <v>21732.13</v>
      </c>
      <c r="K35" s="64">
        <f t="shared" si="3"/>
        <v>102.01982267284517</v>
      </c>
      <c r="L35" s="64">
        <f t="shared" si="4"/>
        <v>45.040683937823836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2090</v>
      </c>
      <c r="H36" s="65">
        <v>5250</v>
      </c>
      <c r="I36" s="65">
        <v>5250</v>
      </c>
      <c r="J36" s="65">
        <v>3180</v>
      </c>
      <c r="K36" s="65">
        <f t="shared" si="3"/>
        <v>152.15311004784689</v>
      </c>
      <c r="L36" s="65">
        <f t="shared" si="4"/>
        <v>60.571428571428569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18828.12</v>
      </c>
      <c r="H37" s="65">
        <v>42000</v>
      </c>
      <c r="I37" s="65">
        <v>42000</v>
      </c>
      <c r="J37" s="65">
        <v>18552.13</v>
      </c>
      <c r="K37" s="65">
        <f t="shared" si="3"/>
        <v>98.534160606582077</v>
      </c>
      <c r="L37" s="65">
        <f t="shared" si="4"/>
        <v>44.171738095238098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383.75</v>
      </c>
      <c r="H38" s="65">
        <v>1000</v>
      </c>
      <c r="I38" s="65">
        <v>1000</v>
      </c>
      <c r="J38" s="65">
        <v>0</v>
      </c>
      <c r="K38" s="65">
        <f t="shared" si="3"/>
        <v>0</v>
      </c>
      <c r="L38" s="65">
        <f t="shared" si="4"/>
        <v>0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G40+G41+G42+G43</f>
        <v>6699.6200000000008</v>
      </c>
      <c r="H39" s="64">
        <f>H40+H41+H42+H43</f>
        <v>26100</v>
      </c>
      <c r="I39" s="64">
        <f>I40+I41+I42+I43</f>
        <v>26100</v>
      </c>
      <c r="J39" s="64">
        <f>J40+J41+J42+J43</f>
        <v>6462.05</v>
      </c>
      <c r="K39" s="64">
        <f t="shared" si="3"/>
        <v>96.453977986811182</v>
      </c>
      <c r="L39" s="64">
        <f t="shared" si="4"/>
        <v>24.758812260536398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5968.64</v>
      </c>
      <c r="H40" s="65">
        <v>17000</v>
      </c>
      <c r="I40" s="65">
        <v>17000</v>
      </c>
      <c r="J40" s="65">
        <v>5110.3500000000004</v>
      </c>
      <c r="K40" s="65">
        <f t="shared" si="3"/>
        <v>85.620007237829725</v>
      </c>
      <c r="L40" s="65">
        <f t="shared" si="4"/>
        <v>30.060882352941181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730.98</v>
      </c>
      <c r="H41" s="65">
        <v>7500</v>
      </c>
      <c r="I41" s="65">
        <v>7500</v>
      </c>
      <c r="J41" s="65">
        <v>1351.7</v>
      </c>
      <c r="K41" s="65">
        <f t="shared" si="3"/>
        <v>184.91613997646994</v>
      </c>
      <c r="L41" s="65">
        <f t="shared" si="4"/>
        <v>18.022666666666666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0</v>
      </c>
      <c r="H42" s="65">
        <v>1450</v>
      </c>
      <c r="I42" s="65">
        <v>1450</v>
      </c>
      <c r="J42" s="65">
        <v>0</v>
      </c>
      <c r="K42" s="65" t="e">
        <f t="shared" si="3"/>
        <v>#DIV/0!</v>
      </c>
      <c r="L42" s="65">
        <f t="shared" si="4"/>
        <v>0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0</v>
      </c>
      <c r="H43" s="65">
        <v>150</v>
      </c>
      <c r="I43" s="65">
        <v>150</v>
      </c>
      <c r="J43" s="65">
        <v>0</v>
      </c>
      <c r="K43" s="65" t="e">
        <f t="shared" si="3"/>
        <v>#DIV/0!</v>
      </c>
      <c r="L43" s="65">
        <f t="shared" si="4"/>
        <v>0</v>
      </c>
    </row>
    <row r="44" spans="2:12" x14ac:dyDescent="0.25">
      <c r="B44" s="64"/>
      <c r="C44" s="64"/>
      <c r="D44" s="64" t="s">
        <v>105</v>
      </c>
      <c r="E44" s="64"/>
      <c r="F44" s="64" t="s">
        <v>106</v>
      </c>
      <c r="G44" s="64">
        <f>G45+G46+G47+G48+G49+G50+G51+G52+G53</f>
        <v>96743.11</v>
      </c>
      <c r="H44" s="64">
        <f>H45+H46+H47+H48+H49+H50+H51+H52+H53</f>
        <v>185150</v>
      </c>
      <c r="I44" s="64">
        <f>I45+I46+I47+I48+I49+I50+I51+I52+I53</f>
        <v>185150</v>
      </c>
      <c r="J44" s="64">
        <f>J45+J46+J47+J48+J49+J50+J51+J52+J53</f>
        <v>90734.080000000002</v>
      </c>
      <c r="K44" s="64">
        <f t="shared" si="3"/>
        <v>93.788673942774835</v>
      </c>
      <c r="L44" s="64">
        <f t="shared" si="4"/>
        <v>49.005714285714284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3915.64</v>
      </c>
      <c r="H45" s="65">
        <v>9950</v>
      </c>
      <c r="I45" s="65">
        <v>9950</v>
      </c>
      <c r="J45" s="65">
        <v>6753.49</v>
      </c>
      <c r="K45" s="65">
        <f t="shared" si="3"/>
        <v>172.47474231543248</v>
      </c>
      <c r="L45" s="65">
        <f t="shared" si="4"/>
        <v>67.874271356783922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418</v>
      </c>
      <c r="H46" s="65">
        <v>5500</v>
      </c>
      <c r="I46" s="65">
        <v>5500</v>
      </c>
      <c r="J46" s="65">
        <v>55</v>
      </c>
      <c r="K46" s="65">
        <f t="shared" si="3"/>
        <v>13.157894736842104</v>
      </c>
      <c r="L46" s="65">
        <f t="shared" si="4"/>
        <v>1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1370</v>
      </c>
      <c r="H47" s="65">
        <v>2500</v>
      </c>
      <c r="I47" s="65">
        <v>2500</v>
      </c>
      <c r="J47" s="65">
        <v>728.56</v>
      </c>
      <c r="K47" s="65">
        <f t="shared" si="3"/>
        <v>53.17956204379562</v>
      </c>
      <c r="L47" s="65">
        <f t="shared" si="4"/>
        <v>29.142399999999999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4108.54</v>
      </c>
      <c r="H48" s="65">
        <v>9000</v>
      </c>
      <c r="I48" s="65">
        <v>9000</v>
      </c>
      <c r="J48" s="65">
        <v>3503.04</v>
      </c>
      <c r="K48" s="65">
        <f t="shared" si="3"/>
        <v>85.262404649826948</v>
      </c>
      <c r="L48" s="65">
        <f t="shared" si="4"/>
        <v>38.922666666666665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1420.07</v>
      </c>
      <c r="H49" s="65">
        <v>3900</v>
      </c>
      <c r="I49" s="65">
        <v>3900</v>
      </c>
      <c r="J49" s="65">
        <v>1850.3</v>
      </c>
      <c r="K49" s="65">
        <f t="shared" si="3"/>
        <v>130.29639383974029</v>
      </c>
      <c r="L49" s="65">
        <f t="shared" si="4"/>
        <v>47.44358974358974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4141</v>
      </c>
      <c r="H50" s="65">
        <v>6000</v>
      </c>
      <c r="I50" s="65">
        <v>6000</v>
      </c>
      <c r="J50" s="65">
        <v>0</v>
      </c>
      <c r="K50" s="65">
        <f t="shared" si="3"/>
        <v>0</v>
      </c>
      <c r="L50" s="65">
        <f t="shared" si="4"/>
        <v>0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72885</v>
      </c>
      <c r="H51" s="65">
        <v>130000</v>
      </c>
      <c r="I51" s="65">
        <v>130000</v>
      </c>
      <c r="J51" s="65">
        <v>69465.77</v>
      </c>
      <c r="K51" s="65">
        <f t="shared" si="3"/>
        <v>95.308732935446244</v>
      </c>
      <c r="L51" s="65">
        <f t="shared" si="4"/>
        <v>53.435207692307692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138.66999999999999</v>
      </c>
      <c r="H52" s="65">
        <v>300</v>
      </c>
      <c r="I52" s="65">
        <v>300</v>
      </c>
      <c r="J52" s="65">
        <v>179.2</v>
      </c>
      <c r="K52" s="65">
        <f t="shared" si="3"/>
        <v>129.22766279656742</v>
      </c>
      <c r="L52" s="65">
        <f t="shared" si="4"/>
        <v>59.733333333333334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8346.19</v>
      </c>
      <c r="H53" s="65">
        <v>18000</v>
      </c>
      <c r="I53" s="65">
        <v>18000</v>
      </c>
      <c r="J53" s="65">
        <v>8198.7199999999993</v>
      </c>
      <c r="K53" s="65">
        <f t="shared" si="3"/>
        <v>98.233085994927009</v>
      </c>
      <c r="L53" s="65">
        <f t="shared" si="4"/>
        <v>45.548444444444435</v>
      </c>
    </row>
    <row r="54" spans="2:12" x14ac:dyDescent="0.25">
      <c r="B54" s="64"/>
      <c r="C54" s="64"/>
      <c r="D54" s="64" t="s">
        <v>125</v>
      </c>
      <c r="E54" s="64"/>
      <c r="F54" s="64" t="s">
        <v>126</v>
      </c>
      <c r="G54" s="64">
        <f>G55</f>
        <v>330</v>
      </c>
      <c r="H54" s="64">
        <f>H55</f>
        <v>1000</v>
      </c>
      <c r="I54" s="64">
        <f>I55</f>
        <v>1000</v>
      </c>
      <c r="J54" s="64">
        <f>J55</f>
        <v>400</v>
      </c>
      <c r="K54" s="64">
        <f t="shared" si="3"/>
        <v>121.21212121212122</v>
      </c>
      <c r="L54" s="64">
        <f t="shared" si="4"/>
        <v>40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330</v>
      </c>
      <c r="H55" s="65">
        <v>1000</v>
      </c>
      <c r="I55" s="65">
        <v>1000</v>
      </c>
      <c r="J55" s="65">
        <v>400</v>
      </c>
      <c r="K55" s="65">
        <f t="shared" ref="K55:K72" si="5">(J55*100)/G55</f>
        <v>121.21212121212122</v>
      </c>
      <c r="L55" s="65">
        <f t="shared" ref="L55:L72" si="6">(J55*100)/I55</f>
        <v>40</v>
      </c>
    </row>
    <row r="56" spans="2:12" x14ac:dyDescent="0.25">
      <c r="B56" s="64"/>
      <c r="C56" s="64"/>
      <c r="D56" s="64" t="s">
        <v>129</v>
      </c>
      <c r="E56" s="64"/>
      <c r="F56" s="64" t="s">
        <v>130</v>
      </c>
      <c r="G56" s="64">
        <f>G57+G58+G59+G60</f>
        <v>1865.1399999999999</v>
      </c>
      <c r="H56" s="64">
        <f>H57+H58+H59+H60</f>
        <v>5246</v>
      </c>
      <c r="I56" s="64">
        <f>I57+I58+I59+I60</f>
        <v>5246</v>
      </c>
      <c r="J56" s="64">
        <f>J57+J58+J59+J60</f>
        <v>2463.6999999999998</v>
      </c>
      <c r="K56" s="64">
        <f t="shared" si="5"/>
        <v>132.09196092518525</v>
      </c>
      <c r="L56" s="64">
        <f t="shared" si="6"/>
        <v>46.963400686237129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605</v>
      </c>
      <c r="H57" s="65">
        <v>1300</v>
      </c>
      <c r="I57" s="65">
        <v>1300</v>
      </c>
      <c r="J57" s="65">
        <v>610</v>
      </c>
      <c r="K57" s="65">
        <f t="shared" si="5"/>
        <v>100.82644628099173</v>
      </c>
      <c r="L57" s="65">
        <f t="shared" si="6"/>
        <v>46.92307692307692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116.14</v>
      </c>
      <c r="H58" s="65">
        <v>600</v>
      </c>
      <c r="I58" s="65">
        <v>600</v>
      </c>
      <c r="J58" s="65">
        <v>78.45</v>
      </c>
      <c r="K58" s="65">
        <f t="shared" si="5"/>
        <v>67.547787153435507</v>
      </c>
      <c r="L58" s="65">
        <f t="shared" si="6"/>
        <v>13.074999999999999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980</v>
      </c>
      <c r="H59" s="65">
        <v>2016</v>
      </c>
      <c r="I59" s="65">
        <v>2016</v>
      </c>
      <c r="J59" s="65">
        <v>1164</v>
      </c>
      <c r="K59" s="65">
        <f t="shared" si="5"/>
        <v>118.77551020408163</v>
      </c>
      <c r="L59" s="65">
        <f t="shared" si="6"/>
        <v>57.738095238095241</v>
      </c>
    </row>
    <row r="60" spans="2:12" x14ac:dyDescent="0.25">
      <c r="B60" s="65"/>
      <c r="C60" s="65"/>
      <c r="D60" s="65"/>
      <c r="E60" s="65" t="s">
        <v>137</v>
      </c>
      <c r="F60" s="65" t="s">
        <v>130</v>
      </c>
      <c r="G60" s="65">
        <v>164</v>
      </c>
      <c r="H60" s="65">
        <v>1330</v>
      </c>
      <c r="I60" s="65">
        <v>1330</v>
      </c>
      <c r="J60" s="65">
        <v>611.25</v>
      </c>
      <c r="K60" s="65">
        <f t="shared" si="5"/>
        <v>372.71341463414632</v>
      </c>
      <c r="L60" s="65">
        <f t="shared" si="6"/>
        <v>45.958646616541351</v>
      </c>
    </row>
    <row r="61" spans="2:12" x14ac:dyDescent="0.25">
      <c r="B61" s="64"/>
      <c r="C61" s="64" t="s">
        <v>138</v>
      </c>
      <c r="D61" s="64"/>
      <c r="E61" s="64"/>
      <c r="F61" s="64" t="s">
        <v>139</v>
      </c>
      <c r="G61" s="64">
        <f>G62+G64</f>
        <v>1208.2</v>
      </c>
      <c r="H61" s="64">
        <f>H62+H64</f>
        <v>11570</v>
      </c>
      <c r="I61" s="64">
        <f>I62+I64</f>
        <v>11570</v>
      </c>
      <c r="J61" s="64">
        <f>J62+J64</f>
        <v>1473.84</v>
      </c>
      <c r="K61" s="64">
        <f t="shared" si="5"/>
        <v>121.98642608839596</v>
      </c>
      <c r="L61" s="64">
        <f t="shared" si="6"/>
        <v>12.738461538461538</v>
      </c>
    </row>
    <row r="62" spans="2:12" x14ac:dyDescent="0.25">
      <c r="B62" s="64"/>
      <c r="C62" s="64"/>
      <c r="D62" s="64" t="s">
        <v>140</v>
      </c>
      <c r="E62" s="64"/>
      <c r="F62" s="64" t="s">
        <v>141</v>
      </c>
      <c r="G62" s="64">
        <f>G63</f>
        <v>887.45</v>
      </c>
      <c r="H62" s="64">
        <f>H63</f>
        <v>1120</v>
      </c>
      <c r="I62" s="64">
        <f>I63</f>
        <v>1120</v>
      </c>
      <c r="J62" s="64">
        <f>J63</f>
        <v>626.66</v>
      </c>
      <c r="K62" s="64">
        <f t="shared" si="5"/>
        <v>70.613555693278485</v>
      </c>
      <c r="L62" s="64">
        <f t="shared" si="6"/>
        <v>55.951785714285712</v>
      </c>
    </row>
    <row r="63" spans="2:12" x14ac:dyDescent="0.25">
      <c r="B63" s="65"/>
      <c r="C63" s="65"/>
      <c r="D63" s="65"/>
      <c r="E63" s="65" t="s">
        <v>142</v>
      </c>
      <c r="F63" s="65" t="s">
        <v>143</v>
      </c>
      <c r="G63" s="65">
        <v>887.45</v>
      </c>
      <c r="H63" s="65">
        <v>1120</v>
      </c>
      <c r="I63" s="65">
        <v>1120</v>
      </c>
      <c r="J63" s="65">
        <v>626.66</v>
      </c>
      <c r="K63" s="65">
        <f t="shared" si="5"/>
        <v>70.613555693278485</v>
      </c>
      <c r="L63" s="65">
        <f t="shared" si="6"/>
        <v>55.951785714285712</v>
      </c>
    </row>
    <row r="64" spans="2:12" x14ac:dyDescent="0.25">
      <c r="B64" s="64"/>
      <c r="C64" s="64"/>
      <c r="D64" s="64" t="s">
        <v>144</v>
      </c>
      <c r="E64" s="64"/>
      <c r="F64" s="64" t="s">
        <v>145</v>
      </c>
      <c r="G64" s="64">
        <f>G65+G66</f>
        <v>320.75</v>
      </c>
      <c r="H64" s="64">
        <f>H65+H66</f>
        <v>10450</v>
      </c>
      <c r="I64" s="64">
        <f>I65+I66</f>
        <v>10450</v>
      </c>
      <c r="J64" s="64">
        <f>J65+J66</f>
        <v>847.18</v>
      </c>
      <c r="K64" s="64">
        <f t="shared" si="5"/>
        <v>264.12470771628995</v>
      </c>
      <c r="L64" s="64">
        <f t="shared" si="6"/>
        <v>8.1069856459330136</v>
      </c>
    </row>
    <row r="65" spans="2:12" x14ac:dyDescent="0.25">
      <c r="B65" s="65"/>
      <c r="C65" s="65"/>
      <c r="D65" s="65"/>
      <c r="E65" s="65" t="s">
        <v>146</v>
      </c>
      <c r="F65" s="65" t="s">
        <v>147</v>
      </c>
      <c r="G65" s="65">
        <v>320.75</v>
      </c>
      <c r="H65" s="65">
        <v>700</v>
      </c>
      <c r="I65" s="65">
        <v>700</v>
      </c>
      <c r="J65" s="65">
        <v>847.18</v>
      </c>
      <c r="K65" s="65">
        <f t="shared" si="5"/>
        <v>264.12470771628995</v>
      </c>
      <c r="L65" s="65">
        <f t="shared" si="6"/>
        <v>121.02571428571429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0</v>
      </c>
      <c r="H66" s="65">
        <v>9750</v>
      </c>
      <c r="I66" s="65">
        <v>9750</v>
      </c>
      <c r="J66" s="65">
        <v>0</v>
      </c>
      <c r="K66" s="65" t="e">
        <f t="shared" si="5"/>
        <v>#DIV/0!</v>
      </c>
      <c r="L66" s="65">
        <f t="shared" si="6"/>
        <v>0</v>
      </c>
    </row>
    <row r="67" spans="2:12" x14ac:dyDescent="0.25">
      <c r="B67" s="64" t="s">
        <v>150</v>
      </c>
      <c r="C67" s="64"/>
      <c r="D67" s="64"/>
      <c r="E67" s="64"/>
      <c r="F67" s="64" t="s">
        <v>151</v>
      </c>
      <c r="G67" s="64">
        <f>G68</f>
        <v>4027.51</v>
      </c>
      <c r="H67" s="64">
        <f>H68</f>
        <v>8710</v>
      </c>
      <c r="I67" s="64">
        <f>I68</f>
        <v>8710</v>
      </c>
      <c r="J67" s="64">
        <f>J68</f>
        <v>5356.1</v>
      </c>
      <c r="K67" s="64">
        <f t="shared" si="5"/>
        <v>132.98787588361046</v>
      </c>
      <c r="L67" s="64">
        <f t="shared" si="6"/>
        <v>61.493685419058551</v>
      </c>
    </row>
    <row r="68" spans="2:12" x14ac:dyDescent="0.25">
      <c r="B68" s="64"/>
      <c r="C68" s="64" t="s">
        <v>152</v>
      </c>
      <c r="D68" s="64"/>
      <c r="E68" s="64"/>
      <c r="F68" s="64" t="s">
        <v>153</v>
      </c>
      <c r="G68" s="64">
        <f>G69+G71</f>
        <v>4027.51</v>
      </c>
      <c r="H68" s="64">
        <f>H69+H71</f>
        <v>8710</v>
      </c>
      <c r="I68" s="64">
        <f>I69+I71</f>
        <v>8710</v>
      </c>
      <c r="J68" s="64">
        <f>J69+J71</f>
        <v>5356.1</v>
      </c>
      <c r="K68" s="64">
        <f t="shared" si="5"/>
        <v>132.98787588361046</v>
      </c>
      <c r="L68" s="64">
        <f t="shared" si="6"/>
        <v>61.493685419058551</v>
      </c>
    </row>
    <row r="69" spans="2:12" x14ac:dyDescent="0.25">
      <c r="B69" s="64"/>
      <c r="C69" s="64"/>
      <c r="D69" s="64" t="s">
        <v>154</v>
      </c>
      <c r="E69" s="64"/>
      <c r="F69" s="64" t="s">
        <v>155</v>
      </c>
      <c r="G69" s="64">
        <f>G70</f>
        <v>0</v>
      </c>
      <c r="H69" s="64">
        <f>H70</f>
        <v>0</v>
      </c>
      <c r="I69" s="64">
        <f>I70</f>
        <v>0</v>
      </c>
      <c r="J69" s="64">
        <f>J70</f>
        <v>1037.5</v>
      </c>
      <c r="K69" s="64" t="e">
        <f t="shared" si="5"/>
        <v>#DIV/0!</v>
      </c>
      <c r="L69" s="64" t="e">
        <f t="shared" si="6"/>
        <v>#DIV/0!</v>
      </c>
    </row>
    <row r="70" spans="2:12" x14ac:dyDescent="0.25">
      <c r="B70" s="65"/>
      <c r="C70" s="65"/>
      <c r="D70" s="65"/>
      <c r="E70" s="65" t="s">
        <v>156</v>
      </c>
      <c r="F70" s="65" t="s">
        <v>157</v>
      </c>
      <c r="G70" s="65">
        <v>0</v>
      </c>
      <c r="H70" s="65">
        <v>0</v>
      </c>
      <c r="I70" s="65">
        <v>0</v>
      </c>
      <c r="J70" s="65">
        <v>1037.5</v>
      </c>
      <c r="K70" s="65" t="e">
        <f t="shared" si="5"/>
        <v>#DIV/0!</v>
      </c>
      <c r="L70" s="65" t="e">
        <f t="shared" si="6"/>
        <v>#DIV/0!</v>
      </c>
    </row>
    <row r="71" spans="2:12" x14ac:dyDescent="0.25">
      <c r="B71" s="64"/>
      <c r="C71" s="64"/>
      <c r="D71" s="64" t="s">
        <v>158</v>
      </c>
      <c r="E71" s="64"/>
      <c r="F71" s="64" t="s">
        <v>159</v>
      </c>
      <c r="G71" s="64">
        <f>G72</f>
        <v>4027.51</v>
      </c>
      <c r="H71" s="64">
        <f>H72</f>
        <v>8710</v>
      </c>
      <c r="I71" s="64">
        <f>I72</f>
        <v>8710</v>
      </c>
      <c r="J71" s="64">
        <f>J72</f>
        <v>4318.6000000000004</v>
      </c>
      <c r="K71" s="64">
        <f t="shared" si="5"/>
        <v>107.22754257593402</v>
      </c>
      <c r="L71" s="64">
        <f t="shared" si="6"/>
        <v>49.582089552238813</v>
      </c>
    </row>
    <row r="72" spans="2:12" x14ac:dyDescent="0.25">
      <c r="B72" s="65"/>
      <c r="C72" s="65"/>
      <c r="D72" s="65"/>
      <c r="E72" s="65" t="s">
        <v>160</v>
      </c>
      <c r="F72" s="65" t="s">
        <v>161</v>
      </c>
      <c r="G72" s="65">
        <v>4027.51</v>
      </c>
      <c r="H72" s="65">
        <v>8710</v>
      </c>
      <c r="I72" s="65">
        <v>8710</v>
      </c>
      <c r="J72" s="65">
        <v>4318.6000000000004</v>
      </c>
      <c r="K72" s="65">
        <f t="shared" si="5"/>
        <v>107.22754257593402</v>
      </c>
      <c r="L72" s="65">
        <f t="shared" si="6"/>
        <v>49.582089552238813</v>
      </c>
    </row>
    <row r="73" spans="2:12" x14ac:dyDescent="0.25">
      <c r="B73" s="64"/>
      <c r="C73" s="65"/>
      <c r="D73" s="66"/>
      <c r="E73" s="67"/>
      <c r="F73" s="8"/>
      <c r="G73" s="64"/>
      <c r="H73" s="64"/>
      <c r="I73" s="64"/>
      <c r="J73" s="64"/>
      <c r="K73" s="69"/>
      <c r="L73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zoomScaleNormal="100" workbookViewId="0">
      <selection activeCell="C8" sqref="C8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2" t="s">
        <v>16</v>
      </c>
      <c r="C2" s="92"/>
      <c r="D2" s="92"/>
      <c r="E2" s="92"/>
      <c r="F2" s="92"/>
      <c r="G2" s="92"/>
      <c r="H2" s="92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833303.42</v>
      </c>
      <c r="D6" s="70">
        <f>D7+D9</f>
        <v>1830681</v>
      </c>
      <c r="E6" s="70">
        <f>E7+E9</f>
        <v>1830681</v>
      </c>
      <c r="F6" s="70">
        <f>F7+F9</f>
        <v>994683.85</v>
      </c>
      <c r="G6" s="71">
        <f t="shared" ref="G6:G15" si="0">(F6*100)/C6</f>
        <v>119.36634677438381</v>
      </c>
      <c r="H6" s="71">
        <f t="shared" ref="H6:H15" si="1">(F6*100)/E6</f>
        <v>54.334089336154143</v>
      </c>
    </row>
    <row r="7" spans="1:8" x14ac:dyDescent="0.25">
      <c r="A7"/>
      <c r="B7" s="8" t="s">
        <v>162</v>
      </c>
      <c r="C7" s="70">
        <f>C8</f>
        <v>833303.42</v>
      </c>
      <c r="D7" s="70">
        <f>D8</f>
        <v>1830231</v>
      </c>
      <c r="E7" s="70">
        <f>E8</f>
        <v>1830231</v>
      </c>
      <c r="F7" s="70">
        <f>F8</f>
        <v>994683.85</v>
      </c>
      <c r="G7" s="71">
        <f t="shared" si="0"/>
        <v>119.36634677438381</v>
      </c>
      <c r="H7" s="71">
        <f t="shared" si="1"/>
        <v>54.347448491474573</v>
      </c>
    </row>
    <row r="8" spans="1:8" x14ac:dyDescent="0.25">
      <c r="A8"/>
      <c r="B8" s="16" t="s">
        <v>163</v>
      </c>
      <c r="C8" s="72">
        <v>833303.42</v>
      </c>
      <c r="D8" s="72">
        <v>1830231</v>
      </c>
      <c r="E8" s="72">
        <v>1830231</v>
      </c>
      <c r="F8" s="73">
        <v>994683.85</v>
      </c>
      <c r="G8" s="69">
        <f t="shared" si="0"/>
        <v>119.36634677438381</v>
      </c>
      <c r="H8" s="69">
        <f t="shared" si="1"/>
        <v>54.347448491474573</v>
      </c>
    </row>
    <row r="9" spans="1:8" x14ac:dyDescent="0.25">
      <c r="A9"/>
      <c r="B9" s="8" t="s">
        <v>164</v>
      </c>
      <c r="C9" s="70">
        <f>C10</f>
        <v>0</v>
      </c>
      <c r="D9" s="70">
        <f>D10</f>
        <v>450</v>
      </c>
      <c r="E9" s="70">
        <f>E10</f>
        <v>450</v>
      </c>
      <c r="F9" s="70">
        <f>F10</f>
        <v>0</v>
      </c>
      <c r="G9" s="71" t="e">
        <f t="shared" si="0"/>
        <v>#DIV/0!</v>
      </c>
      <c r="H9" s="71">
        <f t="shared" si="1"/>
        <v>0</v>
      </c>
    </row>
    <row r="10" spans="1:8" x14ac:dyDescent="0.25">
      <c r="A10"/>
      <c r="B10" s="16" t="s">
        <v>165</v>
      </c>
      <c r="C10" s="72">
        <v>0</v>
      </c>
      <c r="D10" s="72">
        <v>450</v>
      </c>
      <c r="E10" s="72">
        <v>450</v>
      </c>
      <c r="F10" s="73">
        <v>0</v>
      </c>
      <c r="G10" s="69" t="e">
        <f t="shared" si="0"/>
        <v>#DIV/0!</v>
      </c>
      <c r="H10" s="69">
        <f t="shared" si="1"/>
        <v>0</v>
      </c>
    </row>
    <row r="11" spans="1:8" x14ac:dyDescent="0.25">
      <c r="B11" s="8" t="s">
        <v>32</v>
      </c>
      <c r="C11" s="74">
        <f>C12+C14</f>
        <v>833303.42</v>
      </c>
      <c r="D11" s="74">
        <f>D12+D14</f>
        <v>1830681</v>
      </c>
      <c r="E11" s="74">
        <f>E12+E14</f>
        <v>1830681</v>
      </c>
      <c r="F11" s="74">
        <f>F12+F14</f>
        <v>994683.85</v>
      </c>
      <c r="G11" s="71">
        <f t="shared" si="0"/>
        <v>119.36634677438381</v>
      </c>
      <c r="H11" s="71">
        <f t="shared" si="1"/>
        <v>54.334089336154143</v>
      </c>
    </row>
    <row r="12" spans="1:8" x14ac:dyDescent="0.25">
      <c r="A12"/>
      <c r="B12" s="8" t="s">
        <v>162</v>
      </c>
      <c r="C12" s="74">
        <f>C13</f>
        <v>833303.42</v>
      </c>
      <c r="D12" s="74">
        <f>D13</f>
        <v>1830231</v>
      </c>
      <c r="E12" s="74">
        <f>E13</f>
        <v>1830231</v>
      </c>
      <c r="F12" s="74">
        <f>F13</f>
        <v>994683.85</v>
      </c>
      <c r="G12" s="71">
        <f t="shared" si="0"/>
        <v>119.36634677438381</v>
      </c>
      <c r="H12" s="71">
        <f t="shared" si="1"/>
        <v>54.347448491474573</v>
      </c>
    </row>
    <row r="13" spans="1:8" x14ac:dyDescent="0.25">
      <c r="A13"/>
      <c r="B13" s="16" t="s">
        <v>163</v>
      </c>
      <c r="C13" s="72">
        <v>833303.42</v>
      </c>
      <c r="D13" s="72">
        <v>1830231</v>
      </c>
      <c r="E13" s="75">
        <v>1830231</v>
      </c>
      <c r="F13" s="73">
        <v>994683.85</v>
      </c>
      <c r="G13" s="69">
        <f t="shared" si="0"/>
        <v>119.36634677438381</v>
      </c>
      <c r="H13" s="69">
        <f t="shared" si="1"/>
        <v>54.347448491474573</v>
      </c>
    </row>
    <row r="14" spans="1:8" x14ac:dyDescent="0.25">
      <c r="A14"/>
      <c r="B14" s="8" t="s">
        <v>164</v>
      </c>
      <c r="C14" s="74">
        <f>C15</f>
        <v>0</v>
      </c>
      <c r="D14" s="74">
        <f>D15</f>
        <v>450</v>
      </c>
      <c r="E14" s="74">
        <f>E15</f>
        <v>450</v>
      </c>
      <c r="F14" s="74">
        <f>F15</f>
        <v>0</v>
      </c>
      <c r="G14" s="71" t="e">
        <f t="shared" si="0"/>
        <v>#DIV/0!</v>
      </c>
      <c r="H14" s="71">
        <f t="shared" si="1"/>
        <v>0</v>
      </c>
    </row>
    <row r="15" spans="1:8" x14ac:dyDescent="0.25">
      <c r="A15"/>
      <c r="B15" s="16" t="s">
        <v>165</v>
      </c>
      <c r="C15" s="72">
        <v>0</v>
      </c>
      <c r="D15" s="72">
        <v>450</v>
      </c>
      <c r="E15" s="75">
        <v>450</v>
      </c>
      <c r="F15" s="73">
        <v>0</v>
      </c>
      <c r="G15" s="69" t="e">
        <f t="shared" si="0"/>
        <v>#DIV/0!</v>
      </c>
      <c r="H15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zoomScaleNormal="100"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2" t="s">
        <v>17</v>
      </c>
      <c r="C2" s="92"/>
      <c r="D2" s="92"/>
      <c r="E2" s="92"/>
      <c r="F2" s="92"/>
      <c r="G2" s="92"/>
      <c r="H2" s="9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833303.42</v>
      </c>
      <c r="D6" s="74">
        <f t="shared" si="0"/>
        <v>1830681</v>
      </c>
      <c r="E6" s="74">
        <f t="shared" si="0"/>
        <v>1830681</v>
      </c>
      <c r="F6" s="74">
        <f t="shared" si="0"/>
        <v>994683.85</v>
      </c>
      <c r="G6" s="69">
        <f>(F6*100)/C6</f>
        <v>119.36634677438381</v>
      </c>
      <c r="H6" s="69">
        <f>(F6*100)/E6</f>
        <v>54.334089336154143</v>
      </c>
    </row>
    <row r="7" spans="2:8" x14ac:dyDescent="0.25">
      <c r="B7" s="8" t="s">
        <v>166</v>
      </c>
      <c r="C7" s="74">
        <f t="shared" si="0"/>
        <v>833303.42</v>
      </c>
      <c r="D7" s="74">
        <f t="shared" si="0"/>
        <v>1830681</v>
      </c>
      <c r="E7" s="74">
        <f t="shared" si="0"/>
        <v>1830681</v>
      </c>
      <c r="F7" s="74">
        <f t="shared" si="0"/>
        <v>994683.85</v>
      </c>
      <c r="G7" s="69">
        <f>(F7*100)/C7</f>
        <v>119.36634677438381</v>
      </c>
      <c r="H7" s="69">
        <f>(F7*100)/E7</f>
        <v>54.334089336154143</v>
      </c>
    </row>
    <row r="8" spans="2:8" x14ac:dyDescent="0.25">
      <c r="B8" s="11" t="s">
        <v>167</v>
      </c>
      <c r="C8" s="72">
        <v>833303.42</v>
      </c>
      <c r="D8" s="72">
        <v>1830681</v>
      </c>
      <c r="E8" s="72">
        <v>1830681</v>
      </c>
      <c r="F8" s="73">
        <v>994683.85</v>
      </c>
      <c r="G8" s="69">
        <f>(F8*100)/C8</f>
        <v>119.36634677438381</v>
      </c>
      <c r="H8" s="69">
        <f>(F8*100)/E8</f>
        <v>54.334089336154143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2" t="s">
        <v>4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2" t="s">
        <v>25</v>
      </c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2:12" ht="15.75" customHeight="1" x14ac:dyDescent="0.25">
      <c r="B5" s="92" t="s">
        <v>18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4" t="s">
        <v>3</v>
      </c>
      <c r="C7" s="115"/>
      <c r="D7" s="115"/>
      <c r="E7" s="115"/>
      <c r="F7" s="116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4">
        <v>1</v>
      </c>
      <c r="C8" s="115"/>
      <c r="D8" s="115"/>
      <c r="E8" s="115"/>
      <c r="F8" s="116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2" t="s">
        <v>19</v>
      </c>
      <c r="C2" s="92"/>
      <c r="D2" s="92"/>
      <c r="E2" s="92"/>
      <c r="F2" s="92"/>
      <c r="G2" s="92"/>
      <c r="H2" s="92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0"/>
  <sheetViews>
    <sheetView tabSelected="1" topLeftCell="A4" zoomScaleNormal="100" workbookViewId="0">
      <selection activeCell="G15" sqref="G15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168</v>
      </c>
      <c r="C1" s="39"/>
    </row>
    <row r="2" spans="1:6" ht="15" customHeight="1" x14ac:dyDescent="0.2">
      <c r="A2" s="40" t="s">
        <v>34</v>
      </c>
      <c r="B2" s="41" t="s">
        <v>169</v>
      </c>
      <c r="C2" s="39"/>
    </row>
    <row r="3" spans="1:6" ht="43.5" customHeight="1" x14ac:dyDescent="0.2">
      <c r="A3" s="42" t="s">
        <v>35</v>
      </c>
      <c r="B3" s="37" t="s">
        <v>170</v>
      </c>
      <c r="C3" s="39"/>
    </row>
    <row r="4" spans="1:6" x14ac:dyDescent="0.2">
      <c r="A4" s="42" t="s">
        <v>36</v>
      </c>
      <c r="B4" s="43" t="s">
        <v>171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172</v>
      </c>
      <c r="B7" s="45"/>
      <c r="C7" s="76">
        <f>C11+C54</f>
        <v>1830231</v>
      </c>
      <c r="D7" s="76">
        <f>D11+D54</f>
        <v>1830231</v>
      </c>
      <c r="E7" s="76">
        <f>E11+E54</f>
        <v>994683.84999999986</v>
      </c>
      <c r="F7" s="76">
        <f>(E7*100)/D7</f>
        <v>54.347448491474566</v>
      </c>
    </row>
    <row r="8" spans="1:6" x14ac:dyDescent="0.2">
      <c r="A8" s="46" t="s">
        <v>68</v>
      </c>
      <c r="B8" s="45"/>
      <c r="C8" s="76">
        <f>C66</f>
        <v>450</v>
      </c>
      <c r="D8" s="76">
        <f>D66</f>
        <v>450</v>
      </c>
      <c r="E8" s="76">
        <f>E66</f>
        <v>0</v>
      </c>
      <c r="F8" s="76">
        <f>(E8*100)/D8</f>
        <v>0</v>
      </c>
    </row>
    <row r="9" spans="1:6" s="56" customFormat="1" x14ac:dyDescent="0.2"/>
    <row r="10" spans="1:6" ht="38.25" x14ac:dyDescent="0.2">
      <c r="A10" s="46" t="s">
        <v>173</v>
      </c>
      <c r="B10" s="46" t="s">
        <v>174</v>
      </c>
      <c r="C10" s="46" t="s">
        <v>43</v>
      </c>
      <c r="D10" s="46" t="s">
        <v>175</v>
      </c>
      <c r="E10" s="46" t="s">
        <v>176</v>
      </c>
      <c r="F10" s="46" t="s">
        <v>177</v>
      </c>
    </row>
    <row r="11" spans="1:6" x14ac:dyDescent="0.2">
      <c r="A11" s="48" t="s">
        <v>66</v>
      </c>
      <c r="B11" s="49" t="s">
        <v>67</v>
      </c>
      <c r="C11" s="78">
        <f>C12+C21+C48</f>
        <v>1821521</v>
      </c>
      <c r="D11" s="78">
        <f>D12+D21+D48</f>
        <v>1821521</v>
      </c>
      <c r="E11" s="78">
        <f>E12+E21+E48</f>
        <v>989327.74999999988</v>
      </c>
      <c r="F11" s="121">
        <f>(E11*100)/D11</f>
        <v>54.313277200756943</v>
      </c>
    </row>
    <row r="12" spans="1:6" x14ac:dyDescent="0.2">
      <c r="A12" s="50" t="s">
        <v>68</v>
      </c>
      <c r="B12" s="51" t="s">
        <v>69</v>
      </c>
      <c r="C12" s="79">
        <f>C13+C16+C18</f>
        <v>1544655</v>
      </c>
      <c r="D12" s="79">
        <f>D13+D16+D18</f>
        <v>1544655</v>
      </c>
      <c r="E12" s="79">
        <f>E13+E16+E18</f>
        <v>866061.95</v>
      </c>
      <c r="F12" s="121">
        <f t="shared" ref="F12:F13" si="0">(E12*100)/D12</f>
        <v>56.068309752015821</v>
      </c>
    </row>
    <row r="13" spans="1:6" x14ac:dyDescent="0.2">
      <c r="A13" s="52" t="s">
        <v>70</v>
      </c>
      <c r="B13" s="53" t="s">
        <v>71</v>
      </c>
      <c r="C13" s="80">
        <f>C14+C15</f>
        <v>1276800</v>
      </c>
      <c r="D13" s="80">
        <f>D14+D15</f>
        <v>1276800</v>
      </c>
      <c r="E13" s="80">
        <f>E14+E15</f>
        <v>725951.92999999993</v>
      </c>
      <c r="F13" s="122">
        <f t="shared" si="0"/>
        <v>56.857137374686715</v>
      </c>
    </row>
    <row r="14" spans="1:6" x14ac:dyDescent="0.2">
      <c r="A14" s="54" t="s">
        <v>72</v>
      </c>
      <c r="B14" s="55" t="s">
        <v>73</v>
      </c>
      <c r="C14" s="81">
        <v>1268800</v>
      </c>
      <c r="D14" s="81">
        <v>1268800</v>
      </c>
      <c r="E14" s="81">
        <v>722583.7</v>
      </c>
      <c r="F14" s="123"/>
    </row>
    <row r="15" spans="1:6" x14ac:dyDescent="0.2">
      <c r="A15" s="54" t="s">
        <v>74</v>
      </c>
      <c r="B15" s="55" t="s">
        <v>75</v>
      </c>
      <c r="C15" s="81">
        <v>8000</v>
      </c>
      <c r="D15" s="81">
        <v>8000</v>
      </c>
      <c r="E15" s="81">
        <v>3368.23</v>
      </c>
      <c r="F15" s="123"/>
    </row>
    <row r="16" spans="1:6" x14ac:dyDescent="0.2">
      <c r="A16" s="52" t="s">
        <v>76</v>
      </c>
      <c r="B16" s="53" t="s">
        <v>77</v>
      </c>
      <c r="C16" s="80">
        <f>C17</f>
        <v>37200</v>
      </c>
      <c r="D16" s="80">
        <f>D17</f>
        <v>37200</v>
      </c>
      <c r="E16" s="80">
        <f>E17</f>
        <v>20327.919999999998</v>
      </c>
      <c r="F16" s="122">
        <f>(E16*100)/D16</f>
        <v>54.644946236559136</v>
      </c>
    </row>
    <row r="17" spans="1:6" x14ac:dyDescent="0.2">
      <c r="A17" s="54" t="s">
        <v>78</v>
      </c>
      <c r="B17" s="55" t="s">
        <v>77</v>
      </c>
      <c r="C17" s="81">
        <v>37200</v>
      </c>
      <c r="D17" s="81">
        <v>37200</v>
      </c>
      <c r="E17" s="81">
        <v>20327.919999999998</v>
      </c>
      <c r="F17" s="123"/>
    </row>
    <row r="18" spans="1:6" x14ac:dyDescent="0.2">
      <c r="A18" s="52" t="s">
        <v>79</v>
      </c>
      <c r="B18" s="53" t="s">
        <v>80</v>
      </c>
      <c r="C18" s="80">
        <f>C19+C20</f>
        <v>230655</v>
      </c>
      <c r="D18" s="80">
        <f>D19+D20</f>
        <v>230655</v>
      </c>
      <c r="E18" s="80">
        <f>E19+E20</f>
        <v>119782.1</v>
      </c>
      <c r="F18" s="122">
        <f>(E18*100)/D18</f>
        <v>51.931282651579195</v>
      </c>
    </row>
    <row r="19" spans="1:6" x14ac:dyDescent="0.2">
      <c r="A19" s="54" t="s">
        <v>81</v>
      </c>
      <c r="B19" s="55" t="s">
        <v>82</v>
      </c>
      <c r="C19" s="81">
        <v>21900</v>
      </c>
      <c r="D19" s="81">
        <v>21900</v>
      </c>
      <c r="E19" s="81">
        <v>0</v>
      </c>
      <c r="F19" s="123"/>
    </row>
    <row r="20" spans="1:6" x14ac:dyDescent="0.2">
      <c r="A20" s="54" t="s">
        <v>83</v>
      </c>
      <c r="B20" s="55" t="s">
        <v>84</v>
      </c>
      <c r="C20" s="81">
        <v>208755</v>
      </c>
      <c r="D20" s="81">
        <v>208755</v>
      </c>
      <c r="E20" s="81">
        <v>119782.1</v>
      </c>
      <c r="F20" s="123"/>
    </row>
    <row r="21" spans="1:6" x14ac:dyDescent="0.2">
      <c r="A21" s="50" t="s">
        <v>85</v>
      </c>
      <c r="B21" s="51" t="s">
        <v>86</v>
      </c>
      <c r="C21" s="79">
        <f>C22+C26+C31+C41+C43</f>
        <v>265296</v>
      </c>
      <c r="D21" s="79">
        <f>D22+D26+D31+D41+D43</f>
        <v>265296</v>
      </c>
      <c r="E21" s="79">
        <f>E22+E26+E31+E41+E43</f>
        <v>121791.96</v>
      </c>
      <c r="F21" s="121">
        <f t="shared" ref="F21:F22" si="1">(E21*100)/D21</f>
        <v>45.907951872625297</v>
      </c>
    </row>
    <row r="22" spans="1:6" x14ac:dyDescent="0.2">
      <c r="A22" s="52" t="s">
        <v>87</v>
      </c>
      <c r="B22" s="53" t="s">
        <v>88</v>
      </c>
      <c r="C22" s="80">
        <f>C23+C24+C25</f>
        <v>48250</v>
      </c>
      <c r="D22" s="80">
        <f>D23+D24+D25</f>
        <v>48250</v>
      </c>
      <c r="E22" s="80">
        <f>E23+E24+E25</f>
        <v>21732.13</v>
      </c>
      <c r="F22" s="122">
        <f t="shared" si="1"/>
        <v>45.040683937823836</v>
      </c>
    </row>
    <row r="23" spans="1:6" x14ac:dyDescent="0.2">
      <c r="A23" s="54" t="s">
        <v>89</v>
      </c>
      <c r="B23" s="55" t="s">
        <v>90</v>
      </c>
      <c r="C23" s="81">
        <v>5250</v>
      </c>
      <c r="D23" s="81">
        <v>5250</v>
      </c>
      <c r="E23" s="81">
        <v>3180</v>
      </c>
      <c r="F23" s="123"/>
    </row>
    <row r="24" spans="1:6" ht="25.5" x14ac:dyDescent="0.2">
      <c r="A24" s="54" t="s">
        <v>91</v>
      </c>
      <c r="B24" s="55" t="s">
        <v>92</v>
      </c>
      <c r="C24" s="81">
        <v>42000</v>
      </c>
      <c r="D24" s="81">
        <v>42000</v>
      </c>
      <c r="E24" s="81">
        <v>18552.13</v>
      </c>
      <c r="F24" s="123"/>
    </row>
    <row r="25" spans="1:6" x14ac:dyDescent="0.2">
      <c r="A25" s="54" t="s">
        <v>93</v>
      </c>
      <c r="B25" s="55" t="s">
        <v>94</v>
      </c>
      <c r="C25" s="81">
        <v>1000</v>
      </c>
      <c r="D25" s="81">
        <v>1000</v>
      </c>
      <c r="E25" s="81">
        <v>0</v>
      </c>
      <c r="F25" s="123"/>
    </row>
    <row r="26" spans="1:6" x14ac:dyDescent="0.2">
      <c r="A26" s="52" t="s">
        <v>95</v>
      </c>
      <c r="B26" s="53" t="s">
        <v>96</v>
      </c>
      <c r="C26" s="80">
        <f>C27+C28+C29+C30</f>
        <v>26100</v>
      </c>
      <c r="D26" s="80">
        <f>D27+D28+D29+D30</f>
        <v>26100</v>
      </c>
      <c r="E26" s="80">
        <f>E27+E28+E29+E30</f>
        <v>6462.05</v>
      </c>
      <c r="F26" s="122">
        <f>(E26*100)/D26</f>
        <v>24.758812260536398</v>
      </c>
    </row>
    <row r="27" spans="1:6" x14ac:dyDescent="0.2">
      <c r="A27" s="54" t="s">
        <v>97</v>
      </c>
      <c r="B27" s="55" t="s">
        <v>98</v>
      </c>
      <c r="C27" s="81">
        <v>17000</v>
      </c>
      <c r="D27" s="81">
        <v>17000</v>
      </c>
      <c r="E27" s="81">
        <v>5110.3500000000004</v>
      </c>
      <c r="F27" s="123"/>
    </row>
    <row r="28" spans="1:6" x14ac:dyDescent="0.2">
      <c r="A28" s="54" t="s">
        <v>99</v>
      </c>
      <c r="B28" s="55" t="s">
        <v>100</v>
      </c>
      <c r="C28" s="81">
        <v>7500</v>
      </c>
      <c r="D28" s="81">
        <v>7500</v>
      </c>
      <c r="E28" s="81">
        <v>1351.7</v>
      </c>
      <c r="F28" s="123"/>
    </row>
    <row r="29" spans="1:6" x14ac:dyDescent="0.2">
      <c r="A29" s="54" t="s">
        <v>101</v>
      </c>
      <c r="B29" s="55" t="s">
        <v>102</v>
      </c>
      <c r="C29" s="81">
        <v>1450</v>
      </c>
      <c r="D29" s="81">
        <v>1450</v>
      </c>
      <c r="E29" s="81">
        <v>0</v>
      </c>
      <c r="F29" s="123"/>
    </row>
    <row r="30" spans="1:6" x14ac:dyDescent="0.2">
      <c r="A30" s="54" t="s">
        <v>103</v>
      </c>
      <c r="B30" s="55" t="s">
        <v>104</v>
      </c>
      <c r="C30" s="81">
        <v>150</v>
      </c>
      <c r="D30" s="81">
        <v>150</v>
      </c>
      <c r="E30" s="81">
        <v>0</v>
      </c>
      <c r="F30" s="123"/>
    </row>
    <row r="31" spans="1:6" x14ac:dyDescent="0.2">
      <c r="A31" s="52" t="s">
        <v>105</v>
      </c>
      <c r="B31" s="53" t="s">
        <v>106</v>
      </c>
      <c r="C31" s="80">
        <f>C32+C33+C34+C35+C36+C37+C38+C39+C40</f>
        <v>184700</v>
      </c>
      <c r="D31" s="80">
        <f>D32+D33+D34+D35+D36+D37+D38+D39+D40</f>
        <v>184700</v>
      </c>
      <c r="E31" s="80">
        <f>E32+E33+E34+E35+E36+E37+E38+E39+E40</f>
        <v>90734.080000000002</v>
      </c>
      <c r="F31" s="122">
        <f>(E31*100)/D31</f>
        <v>49.125110990795882</v>
      </c>
    </row>
    <row r="32" spans="1:6" x14ac:dyDescent="0.2">
      <c r="A32" s="54" t="s">
        <v>107</v>
      </c>
      <c r="B32" s="55" t="s">
        <v>108</v>
      </c>
      <c r="C32" s="81">
        <v>9950</v>
      </c>
      <c r="D32" s="81">
        <v>9950</v>
      </c>
      <c r="E32" s="81">
        <v>6753.49</v>
      </c>
      <c r="F32" s="123"/>
    </row>
    <row r="33" spans="1:6" x14ac:dyDescent="0.2">
      <c r="A33" s="54" t="s">
        <v>109</v>
      </c>
      <c r="B33" s="55" t="s">
        <v>110</v>
      </c>
      <c r="C33" s="81">
        <v>5050</v>
      </c>
      <c r="D33" s="81">
        <v>5050</v>
      </c>
      <c r="E33" s="81">
        <v>55</v>
      </c>
      <c r="F33" s="123"/>
    </row>
    <row r="34" spans="1:6" x14ac:dyDescent="0.2">
      <c r="A34" s="54" t="s">
        <v>111</v>
      </c>
      <c r="B34" s="55" t="s">
        <v>112</v>
      </c>
      <c r="C34" s="81">
        <v>2500</v>
      </c>
      <c r="D34" s="81">
        <v>2500</v>
      </c>
      <c r="E34" s="81">
        <v>728.56</v>
      </c>
      <c r="F34" s="123"/>
    </row>
    <row r="35" spans="1:6" x14ac:dyDescent="0.2">
      <c r="A35" s="54" t="s">
        <v>113</v>
      </c>
      <c r="B35" s="55" t="s">
        <v>114</v>
      </c>
      <c r="C35" s="81">
        <v>9000</v>
      </c>
      <c r="D35" s="81">
        <v>9000</v>
      </c>
      <c r="E35" s="81">
        <v>3503.04</v>
      </c>
      <c r="F35" s="123"/>
    </row>
    <row r="36" spans="1:6" x14ac:dyDescent="0.2">
      <c r="A36" s="54" t="s">
        <v>115</v>
      </c>
      <c r="B36" s="55" t="s">
        <v>116</v>
      </c>
      <c r="C36" s="81">
        <v>3900</v>
      </c>
      <c r="D36" s="81">
        <v>3900</v>
      </c>
      <c r="E36" s="81">
        <v>1850.3</v>
      </c>
      <c r="F36" s="123"/>
    </row>
    <row r="37" spans="1:6" x14ac:dyDescent="0.2">
      <c r="A37" s="54" t="s">
        <v>117</v>
      </c>
      <c r="B37" s="55" t="s">
        <v>118</v>
      </c>
      <c r="C37" s="81">
        <v>6000</v>
      </c>
      <c r="D37" s="81">
        <v>6000</v>
      </c>
      <c r="E37" s="81">
        <v>0</v>
      </c>
      <c r="F37" s="123"/>
    </row>
    <row r="38" spans="1:6" x14ac:dyDescent="0.2">
      <c r="A38" s="54" t="s">
        <v>119</v>
      </c>
      <c r="B38" s="55" t="s">
        <v>120</v>
      </c>
      <c r="C38" s="81">
        <v>130000</v>
      </c>
      <c r="D38" s="81">
        <v>130000</v>
      </c>
      <c r="E38" s="81">
        <v>69465.77</v>
      </c>
      <c r="F38" s="123"/>
    </row>
    <row r="39" spans="1:6" x14ac:dyDescent="0.2">
      <c r="A39" s="54" t="s">
        <v>121</v>
      </c>
      <c r="B39" s="55" t="s">
        <v>122</v>
      </c>
      <c r="C39" s="81">
        <v>300</v>
      </c>
      <c r="D39" s="81">
        <v>300</v>
      </c>
      <c r="E39" s="81">
        <v>179.2</v>
      </c>
      <c r="F39" s="123"/>
    </row>
    <row r="40" spans="1:6" x14ac:dyDescent="0.2">
      <c r="A40" s="54" t="s">
        <v>123</v>
      </c>
      <c r="B40" s="55" t="s">
        <v>124</v>
      </c>
      <c r="C40" s="81">
        <v>18000</v>
      </c>
      <c r="D40" s="81">
        <v>18000</v>
      </c>
      <c r="E40" s="81">
        <v>8198.7199999999993</v>
      </c>
      <c r="F40" s="123"/>
    </row>
    <row r="41" spans="1:6" x14ac:dyDescent="0.2">
      <c r="A41" s="52" t="s">
        <v>125</v>
      </c>
      <c r="B41" s="53" t="s">
        <v>126</v>
      </c>
      <c r="C41" s="80">
        <f>C42</f>
        <v>1000</v>
      </c>
      <c r="D41" s="80">
        <f>D42</f>
        <v>1000</v>
      </c>
      <c r="E41" s="80">
        <f>E42</f>
        <v>400</v>
      </c>
      <c r="F41" s="122">
        <f>(E41*100)/D41</f>
        <v>40</v>
      </c>
    </row>
    <row r="42" spans="1:6" ht="25.5" x14ac:dyDescent="0.2">
      <c r="A42" s="54" t="s">
        <v>127</v>
      </c>
      <c r="B42" s="55" t="s">
        <v>128</v>
      </c>
      <c r="C42" s="81">
        <v>1000</v>
      </c>
      <c r="D42" s="81">
        <v>1000</v>
      </c>
      <c r="E42" s="81">
        <v>400</v>
      </c>
      <c r="F42" s="123"/>
    </row>
    <row r="43" spans="1:6" x14ac:dyDescent="0.2">
      <c r="A43" s="52" t="s">
        <v>129</v>
      </c>
      <c r="B43" s="53" t="s">
        <v>130</v>
      </c>
      <c r="C43" s="80">
        <f>C44+C45+C46+C47</f>
        <v>5246</v>
      </c>
      <c r="D43" s="80">
        <f>D44+D45+D46+D47</f>
        <v>5246</v>
      </c>
      <c r="E43" s="80">
        <f>E44+E45+E46+E47</f>
        <v>2463.6999999999998</v>
      </c>
      <c r="F43" s="122">
        <f>(E43*100)/D43</f>
        <v>46.963400686237129</v>
      </c>
    </row>
    <row r="44" spans="1:6" x14ac:dyDescent="0.2">
      <c r="A44" s="54" t="s">
        <v>131</v>
      </c>
      <c r="B44" s="55" t="s">
        <v>132</v>
      </c>
      <c r="C44" s="81">
        <v>1300</v>
      </c>
      <c r="D44" s="81">
        <v>1300</v>
      </c>
      <c r="E44" s="81">
        <v>610</v>
      </c>
      <c r="F44" s="123"/>
    </row>
    <row r="45" spans="1:6" x14ac:dyDescent="0.2">
      <c r="A45" s="54" t="s">
        <v>133</v>
      </c>
      <c r="B45" s="55" t="s">
        <v>134</v>
      </c>
      <c r="C45" s="81">
        <v>600</v>
      </c>
      <c r="D45" s="81">
        <v>600</v>
      </c>
      <c r="E45" s="81">
        <v>78.45</v>
      </c>
      <c r="F45" s="123"/>
    </row>
    <row r="46" spans="1:6" x14ac:dyDescent="0.2">
      <c r="A46" s="54" t="s">
        <v>135</v>
      </c>
      <c r="B46" s="55" t="s">
        <v>136</v>
      </c>
      <c r="C46" s="81">
        <v>2016</v>
      </c>
      <c r="D46" s="81">
        <v>2016</v>
      </c>
      <c r="E46" s="81">
        <v>1164</v>
      </c>
      <c r="F46" s="123"/>
    </row>
    <row r="47" spans="1:6" x14ac:dyDescent="0.2">
      <c r="A47" s="54" t="s">
        <v>137</v>
      </c>
      <c r="B47" s="55" t="s">
        <v>130</v>
      </c>
      <c r="C47" s="81">
        <v>1330</v>
      </c>
      <c r="D47" s="81">
        <v>1330</v>
      </c>
      <c r="E47" s="81">
        <v>611.25</v>
      </c>
      <c r="F47" s="123"/>
    </row>
    <row r="48" spans="1:6" x14ac:dyDescent="0.2">
      <c r="A48" s="50" t="s">
        <v>138</v>
      </c>
      <c r="B48" s="51" t="s">
        <v>139</v>
      </c>
      <c r="C48" s="79">
        <f>C49+C51</f>
        <v>11570</v>
      </c>
      <c r="D48" s="79">
        <f>D49+D51</f>
        <v>11570</v>
      </c>
      <c r="E48" s="79">
        <f>E49+E51</f>
        <v>1473.84</v>
      </c>
      <c r="F48" s="121">
        <f t="shared" ref="F48:F49" si="2">(E48*100)/D48</f>
        <v>12.738461538461538</v>
      </c>
    </row>
    <row r="49" spans="1:6" x14ac:dyDescent="0.2">
      <c r="A49" s="52" t="s">
        <v>140</v>
      </c>
      <c r="B49" s="53" t="s">
        <v>141</v>
      </c>
      <c r="C49" s="80">
        <f>C50</f>
        <v>1120</v>
      </c>
      <c r="D49" s="80">
        <f>D50</f>
        <v>1120</v>
      </c>
      <c r="E49" s="80">
        <f>E50</f>
        <v>626.66</v>
      </c>
      <c r="F49" s="122">
        <f t="shared" si="2"/>
        <v>55.951785714285712</v>
      </c>
    </row>
    <row r="50" spans="1:6" ht="25.5" x14ac:dyDescent="0.2">
      <c r="A50" s="54" t="s">
        <v>142</v>
      </c>
      <c r="B50" s="55" t="s">
        <v>143</v>
      </c>
      <c r="C50" s="81">
        <v>1120</v>
      </c>
      <c r="D50" s="81">
        <v>1120</v>
      </c>
      <c r="E50" s="81">
        <v>626.66</v>
      </c>
      <c r="F50" s="123"/>
    </row>
    <row r="51" spans="1:6" x14ac:dyDescent="0.2">
      <c r="A51" s="52" t="s">
        <v>144</v>
      </c>
      <c r="B51" s="53" t="s">
        <v>145</v>
      </c>
      <c r="C51" s="80">
        <f>C52+C53</f>
        <v>10450</v>
      </c>
      <c r="D51" s="80">
        <f>D52+D53</f>
        <v>10450</v>
      </c>
      <c r="E51" s="80">
        <f>E52+E53</f>
        <v>847.18</v>
      </c>
      <c r="F51" s="122">
        <f>(E52*100)/D52</f>
        <v>121.02571428571429</v>
      </c>
    </row>
    <row r="52" spans="1:6" x14ac:dyDescent="0.2">
      <c r="A52" s="54" t="s">
        <v>146</v>
      </c>
      <c r="B52" s="55" t="s">
        <v>147</v>
      </c>
      <c r="C52" s="81">
        <v>700</v>
      </c>
      <c r="D52" s="81">
        <v>700</v>
      </c>
      <c r="E52" s="81">
        <v>847.18</v>
      </c>
      <c r="F52" s="123"/>
    </row>
    <row r="53" spans="1:6" x14ac:dyDescent="0.2">
      <c r="A53" s="54" t="s">
        <v>148</v>
      </c>
      <c r="B53" s="55" t="s">
        <v>149</v>
      </c>
      <c r="C53" s="81">
        <v>9750</v>
      </c>
      <c r="D53" s="81">
        <v>9750</v>
      </c>
      <c r="E53" s="81">
        <v>0</v>
      </c>
      <c r="F53" s="123"/>
    </row>
    <row r="54" spans="1:6" x14ac:dyDescent="0.2">
      <c r="A54" s="48" t="s">
        <v>150</v>
      </c>
      <c r="B54" s="49" t="s">
        <v>151</v>
      </c>
      <c r="C54" s="78">
        <f>C55</f>
        <v>8710</v>
      </c>
      <c r="D54" s="78">
        <f>D55</f>
        <v>8710</v>
      </c>
      <c r="E54" s="78">
        <f>E55</f>
        <v>5356.1</v>
      </c>
      <c r="F54" s="121">
        <f t="shared" ref="F54:F56" si="3">(E54*100)/D54</f>
        <v>61.493685419058551</v>
      </c>
    </row>
    <row r="55" spans="1:6" x14ac:dyDescent="0.2">
      <c r="A55" s="50" t="s">
        <v>152</v>
      </c>
      <c r="B55" s="51" t="s">
        <v>153</v>
      </c>
      <c r="C55" s="79">
        <f>C56+C58</f>
        <v>8710</v>
      </c>
      <c r="D55" s="79">
        <f>D56+D58</f>
        <v>8710</v>
      </c>
      <c r="E55" s="79">
        <f>E56+E58</f>
        <v>5356.1</v>
      </c>
      <c r="F55" s="121">
        <f t="shared" si="3"/>
        <v>61.493685419058551</v>
      </c>
    </row>
    <row r="56" spans="1:6" x14ac:dyDescent="0.2">
      <c r="A56" s="52" t="s">
        <v>154</v>
      </c>
      <c r="B56" s="53" t="s">
        <v>155</v>
      </c>
      <c r="C56" s="80">
        <f>C57</f>
        <v>0</v>
      </c>
      <c r="D56" s="80">
        <f>D57</f>
        <v>0</v>
      </c>
      <c r="E56" s="80">
        <f>E57</f>
        <v>1037.5</v>
      </c>
      <c r="F56" s="122" t="e">
        <f t="shared" si="3"/>
        <v>#DIV/0!</v>
      </c>
    </row>
    <row r="57" spans="1:6" x14ac:dyDescent="0.2">
      <c r="A57" s="54" t="s">
        <v>156</v>
      </c>
      <c r="B57" s="55" t="s">
        <v>157</v>
      </c>
      <c r="C57" s="81">
        <v>0</v>
      </c>
      <c r="D57" s="81">
        <v>0</v>
      </c>
      <c r="E57" s="81">
        <v>1037.5</v>
      </c>
      <c r="F57" s="123"/>
    </row>
    <row r="58" spans="1:6" x14ac:dyDescent="0.2">
      <c r="A58" s="52" t="s">
        <v>158</v>
      </c>
      <c r="B58" s="53" t="s">
        <v>159</v>
      </c>
      <c r="C58" s="80">
        <f>C59</f>
        <v>8710</v>
      </c>
      <c r="D58" s="80">
        <f>D59</f>
        <v>8710</v>
      </c>
      <c r="E58" s="80">
        <f>E59</f>
        <v>4318.6000000000004</v>
      </c>
      <c r="F58" s="122">
        <f>(E58*100)/D58</f>
        <v>49.582089552238813</v>
      </c>
    </row>
    <row r="59" spans="1:6" x14ac:dyDescent="0.2">
      <c r="A59" s="54" t="s">
        <v>160</v>
      </c>
      <c r="B59" s="55" t="s">
        <v>161</v>
      </c>
      <c r="C59" s="81">
        <v>8710</v>
      </c>
      <c r="D59" s="81">
        <v>8710</v>
      </c>
      <c r="E59" s="81">
        <v>4318.6000000000004</v>
      </c>
      <c r="F59" s="123"/>
    </row>
    <row r="60" spans="1:6" x14ac:dyDescent="0.2">
      <c r="A60" s="48" t="s">
        <v>50</v>
      </c>
      <c r="B60" s="49" t="s">
        <v>51</v>
      </c>
      <c r="C60" s="78">
        <f t="shared" ref="C60:E61" si="4">C61</f>
        <v>1830231</v>
      </c>
      <c r="D60" s="78">
        <f t="shared" si="4"/>
        <v>1830231</v>
      </c>
      <c r="E60" s="78">
        <f t="shared" si="4"/>
        <v>994683.85</v>
      </c>
      <c r="F60" s="121">
        <f t="shared" ref="F60:F62" si="5">(E60*100)/D60</f>
        <v>54.347448491474573</v>
      </c>
    </row>
    <row r="61" spans="1:6" x14ac:dyDescent="0.2">
      <c r="A61" s="50" t="s">
        <v>58</v>
      </c>
      <c r="B61" s="51" t="s">
        <v>59</v>
      </c>
      <c r="C61" s="79">
        <f t="shared" si="4"/>
        <v>1830231</v>
      </c>
      <c r="D61" s="79">
        <f t="shared" si="4"/>
        <v>1830231</v>
      </c>
      <c r="E61" s="79">
        <f t="shared" si="4"/>
        <v>994683.85</v>
      </c>
      <c r="F61" s="121">
        <f t="shared" si="5"/>
        <v>54.347448491474573</v>
      </c>
    </row>
    <row r="62" spans="1:6" ht="25.5" x14ac:dyDescent="0.2">
      <c r="A62" s="52" t="s">
        <v>60</v>
      </c>
      <c r="B62" s="53" t="s">
        <v>61</v>
      </c>
      <c r="C62" s="80">
        <f>C63+C64</f>
        <v>1830231</v>
      </c>
      <c r="D62" s="80">
        <f>D63+D64</f>
        <v>1830231</v>
      </c>
      <c r="E62" s="80">
        <f>E63+E64</f>
        <v>994683.85</v>
      </c>
      <c r="F62" s="122">
        <f t="shared" si="5"/>
        <v>54.347448491474573</v>
      </c>
    </row>
    <row r="63" spans="1:6" x14ac:dyDescent="0.2">
      <c r="A63" s="54" t="s">
        <v>62</v>
      </c>
      <c r="B63" s="55" t="s">
        <v>63</v>
      </c>
      <c r="C63" s="81">
        <v>1821521</v>
      </c>
      <c r="D63" s="81">
        <v>1821521</v>
      </c>
      <c r="E63" s="81">
        <v>989327.75</v>
      </c>
      <c r="F63" s="123"/>
    </row>
    <row r="64" spans="1:6" ht="25.5" x14ac:dyDescent="0.2">
      <c r="A64" s="54" t="s">
        <v>64</v>
      </c>
      <c r="B64" s="55" t="s">
        <v>65</v>
      </c>
      <c r="C64" s="81">
        <v>8710</v>
      </c>
      <c r="D64" s="81">
        <v>8710</v>
      </c>
      <c r="E64" s="81">
        <v>5356.1</v>
      </c>
      <c r="F64" s="123"/>
    </row>
    <row r="65" spans="1:6" x14ac:dyDescent="0.2">
      <c r="A65" s="47" t="s">
        <v>172</v>
      </c>
      <c r="B65" s="47" t="s">
        <v>178</v>
      </c>
      <c r="C65" s="77"/>
      <c r="D65" s="77"/>
      <c r="E65" s="77"/>
      <c r="F65" s="124" t="e">
        <f t="shared" ref="F65:F68" si="6">(E65*100)/D65</f>
        <v>#DIV/0!</v>
      </c>
    </row>
    <row r="66" spans="1:6" x14ac:dyDescent="0.2">
      <c r="A66" s="48" t="s">
        <v>66</v>
      </c>
      <c r="B66" s="49" t="s">
        <v>67</v>
      </c>
      <c r="C66" s="78">
        <f t="shared" ref="C66:E68" si="7">C67</f>
        <v>450</v>
      </c>
      <c r="D66" s="78">
        <f t="shared" si="7"/>
        <v>450</v>
      </c>
      <c r="E66" s="78">
        <f t="shared" si="7"/>
        <v>0</v>
      </c>
      <c r="F66" s="121">
        <f t="shared" si="6"/>
        <v>0</v>
      </c>
    </row>
    <row r="67" spans="1:6" x14ac:dyDescent="0.2">
      <c r="A67" s="50" t="s">
        <v>85</v>
      </c>
      <c r="B67" s="51" t="s">
        <v>86</v>
      </c>
      <c r="C67" s="79">
        <f t="shared" si="7"/>
        <v>450</v>
      </c>
      <c r="D67" s="79">
        <f t="shared" si="7"/>
        <v>450</v>
      </c>
      <c r="E67" s="79">
        <f t="shared" si="7"/>
        <v>0</v>
      </c>
      <c r="F67" s="121">
        <f t="shared" si="6"/>
        <v>0</v>
      </c>
    </row>
    <row r="68" spans="1:6" x14ac:dyDescent="0.2">
      <c r="A68" s="52" t="s">
        <v>105</v>
      </c>
      <c r="B68" s="53" t="s">
        <v>106</v>
      </c>
      <c r="C68" s="80">
        <f t="shared" si="7"/>
        <v>450</v>
      </c>
      <c r="D68" s="80">
        <f t="shared" si="7"/>
        <v>450</v>
      </c>
      <c r="E68" s="80">
        <f t="shared" si="7"/>
        <v>0</v>
      </c>
      <c r="F68" s="122">
        <f t="shared" si="6"/>
        <v>0</v>
      </c>
    </row>
    <row r="69" spans="1:6" x14ac:dyDescent="0.2">
      <c r="A69" s="54" t="s">
        <v>109</v>
      </c>
      <c r="B69" s="55" t="s">
        <v>110</v>
      </c>
      <c r="C69" s="81">
        <v>450</v>
      </c>
      <c r="D69" s="81">
        <v>450</v>
      </c>
      <c r="E69" s="81">
        <v>0</v>
      </c>
      <c r="F69" s="123"/>
    </row>
    <row r="70" spans="1:6" x14ac:dyDescent="0.2">
      <c r="A70" s="48" t="s">
        <v>50</v>
      </c>
      <c r="B70" s="49" t="s">
        <v>51</v>
      </c>
      <c r="C70" s="78">
        <f t="shared" ref="C70:E72" si="8">C71</f>
        <v>450</v>
      </c>
      <c r="D70" s="78">
        <f t="shared" si="8"/>
        <v>450</v>
      </c>
      <c r="E70" s="78">
        <f t="shared" si="8"/>
        <v>0</v>
      </c>
      <c r="F70" s="121">
        <f t="shared" ref="F70:F72" si="9">(E70*100)/D70</f>
        <v>0</v>
      </c>
    </row>
    <row r="71" spans="1:6" x14ac:dyDescent="0.2">
      <c r="A71" s="50" t="s">
        <v>52</v>
      </c>
      <c r="B71" s="51" t="s">
        <v>53</v>
      </c>
      <c r="C71" s="79">
        <f t="shared" si="8"/>
        <v>450</v>
      </c>
      <c r="D71" s="79">
        <f t="shared" si="8"/>
        <v>450</v>
      </c>
      <c r="E71" s="79">
        <f t="shared" si="8"/>
        <v>0</v>
      </c>
      <c r="F71" s="121">
        <f t="shared" si="9"/>
        <v>0</v>
      </c>
    </row>
    <row r="72" spans="1:6" x14ac:dyDescent="0.2">
      <c r="A72" s="52" t="s">
        <v>54</v>
      </c>
      <c r="B72" s="53" t="s">
        <v>55</v>
      </c>
      <c r="C72" s="80">
        <f t="shared" si="8"/>
        <v>450</v>
      </c>
      <c r="D72" s="80">
        <f t="shared" si="8"/>
        <v>450</v>
      </c>
      <c r="E72" s="80">
        <f t="shared" si="8"/>
        <v>0</v>
      </c>
      <c r="F72" s="122">
        <f t="shared" si="9"/>
        <v>0</v>
      </c>
    </row>
    <row r="73" spans="1:6" x14ac:dyDescent="0.2">
      <c r="A73" s="54" t="s">
        <v>56</v>
      </c>
      <c r="B73" s="55" t="s">
        <v>57</v>
      </c>
      <c r="C73" s="81">
        <v>450</v>
      </c>
      <c r="D73" s="81">
        <v>450</v>
      </c>
      <c r="E73" s="81">
        <v>0</v>
      </c>
      <c r="F73" s="123"/>
    </row>
    <row r="74" spans="1:6" x14ac:dyDescent="0.2">
      <c r="A74" s="47" t="s">
        <v>68</v>
      </c>
      <c r="B74" s="47" t="s">
        <v>179</v>
      </c>
      <c r="C74" s="77"/>
      <c r="D74" s="77"/>
      <c r="E74" s="77"/>
      <c r="F74" s="124" t="e">
        <f>(E74*100)/D74</f>
        <v>#DIV/0!</v>
      </c>
    </row>
    <row r="75" spans="1:6" s="56" customFormat="1" x14ac:dyDescent="0.2"/>
    <row r="76" spans="1:6" s="56" customFormat="1" x14ac:dyDescent="0.2"/>
    <row r="77" spans="1:6" s="56" customFormat="1" x14ac:dyDescent="0.2"/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s="56" customFormat="1" x14ac:dyDescent="0.2"/>
    <row r="1206" spans="1:3" s="56" customFormat="1" x14ac:dyDescent="0.2"/>
    <row r="1207" spans="1:3" s="56" customFormat="1" x14ac:dyDescent="0.2"/>
    <row r="1208" spans="1:3" s="56" customFormat="1" x14ac:dyDescent="0.2"/>
    <row r="1209" spans="1:3" s="56" customFormat="1" x14ac:dyDescent="0.2"/>
    <row r="1210" spans="1:3" s="56" customFormat="1" x14ac:dyDescent="0.2"/>
    <row r="1211" spans="1:3" s="56" customFormat="1" x14ac:dyDescent="0.2"/>
    <row r="1212" spans="1:3" s="56" customFormat="1" x14ac:dyDescent="0.2"/>
    <row r="1213" spans="1:3" s="56" customFormat="1" x14ac:dyDescent="0.2"/>
    <row r="1214" spans="1:3" s="56" customFormat="1" x14ac:dyDescent="0.2"/>
    <row r="1215" spans="1:3" x14ac:dyDescent="0.2">
      <c r="A1215" s="56"/>
      <c r="B1215" s="56"/>
      <c r="C1215" s="56"/>
    </row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39"/>
      <c r="B1252" s="39"/>
      <c r="C1252" s="39"/>
    </row>
    <row r="1253" spans="1:3" x14ac:dyDescent="0.2">
      <c r="A1253" s="39"/>
      <c r="B1253" s="39"/>
      <c r="C1253" s="39"/>
    </row>
    <row r="1254" spans="1:3" x14ac:dyDescent="0.2">
      <c r="A1254" s="39"/>
      <c r="B1254" s="39"/>
      <c r="C1254" s="39"/>
    </row>
    <row r="1255" spans="1:3" x14ac:dyDescent="0.2">
      <c r="A1255" s="39"/>
      <c r="B1255" s="39"/>
      <c r="C1255" s="39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Monika Habuzin</cp:lastModifiedBy>
  <cp:lastPrinted>2025-07-29T10:10:46Z</cp:lastPrinted>
  <dcterms:created xsi:type="dcterms:W3CDTF">2022-08-12T12:51:27Z</dcterms:created>
  <dcterms:modified xsi:type="dcterms:W3CDTF">2025-07-29T10:11:38Z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