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luncic\Desktop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1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2" i="15"/>
  <c r="E42" i="15"/>
  <c r="D42" i="15"/>
  <c r="C42" i="15"/>
  <c r="F40" i="15"/>
  <c r="E40" i="15"/>
  <c r="D40" i="15"/>
  <c r="C40" i="15"/>
  <c r="F31" i="15"/>
  <c r="E31" i="15"/>
  <c r="D31" i="15"/>
  <c r="C31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<sst xmlns="http://schemas.openxmlformats.org/spreadsheetml/2006/main" count="387" uniqueCount="184">
  <si>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</si>
  <si>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</si>
  <si>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</si>
  <si>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</si>
  <si>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</si>
  <si>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</si>
  <si>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</si>
  <si>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</si>
  <si>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</si>
  <si>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</si>
  <si>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</si>
  <si>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</si>
  <si>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</si>
  <si>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</si>
  <si>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</si>
  <si>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</si>
  <si>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</si>
  <si>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</si>
  <si>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</si>
  <si>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</si>
  <si>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</si>
  <si>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</si>
  <si>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</si>
  <si>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</si>
  <si>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</si>
  <si>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</si>
  <si>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</si>
  <si>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</si>
  <si>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</si>
  <si>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</si>
  <si>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</si>
  <si>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</si>
  <si>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</si>
  <si>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</si>
  <si>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</si>
  <si>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</si>
  <si>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</si>
  <si>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</si>
  <si>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</si>
  <si>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</si>
  <si>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</si>
  <si>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</si>
  <si>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</si>
  <si>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</si>
  <si>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</si>
  <si>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</si>
  <si>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</si>
  <si>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</si>
  <si>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</si>
  <si>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</si>
  <si>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</si>
  <si>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</si>
  <si>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</si>
  <si>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</si>
  <si>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</si>
  <si>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</si>
  <si>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</si>
  <si>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</si>
  <si>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</si>
  <si>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</si>
  <si>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</si>
  <si>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</si>
  <si>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</si>
  <si>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</si>
  <si>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</si>
  <si>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</si>
  <si>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</si>
  <si>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</si>
  <si>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</si>
  <si>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</si>
  <si>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</si>
  <si>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</si>
  <si>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</si>
  <si>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</si>
  <si>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</si>
  <si>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</si>
  <si>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</si>
  <si>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</si>
  <si>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</si>
  <si>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</si>
  <si>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</si>
  <si>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</si>
  <si>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</si>
  <si>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</si>
  <si>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</si>
  <si>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</si>
  <si>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</si>
  <si>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</si>
  <si>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</si>
  <si>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</si>
  <si>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</si>
  <si>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</si>
  <si>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</si>
  <si>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</si>
  <si>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</si>
  <si>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</si>
  <si>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</si>
  <si>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</si>
  <si>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</si>
  <si>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</si>
  <si>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</si>
  <si>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</si>
  <si>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</si>
  <si>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</si>
  <si>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</si>
  <si>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</si>
  <si>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</si>
  <si>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</si>
  <si>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</si>
  <si>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</si>
  <si>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</si>
  <si>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</si>
  <si>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</si>
  <si>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</si>
  <si>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</si>
  <si>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</si>
  <si>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</si>
  <si>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</si>
  <si>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</si>
  <si>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</si>
  <si>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</si>
  <si>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</si>
  <si>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</si>
  <si>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</si>
  <si>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</si>
  <si>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</si>
  <si>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</si>
  <si>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</si>
  <si>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</si>
  <si>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</si>
  <si>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</si>
  <si>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</si>
  <si>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</si>
  <si>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</si>
  <si>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</si>
  <si>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</si>
  <si>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</si>
  <si>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</si>
  <si>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</si>
  <si>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</si>
  <si>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</si>
  <si>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</si>
  <si>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</si>
  <si>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</si>
  <si>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</si>
  <si>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</si>
  <si>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</si>
  <si>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</si>
  <si>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</si>
  <si>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</si>
  <si>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</si>
  <si>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</si>
  <si>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</si>
  <si>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</si>
  <si>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</si>
  <si>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</si>
  <si>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</si>
  <si>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</si>
  <si>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</si>
  <si>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</si>
  <si>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</si>
  <si>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</si>
  <si>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</si>
  <si>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</si>
  <si>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</si>
  <si>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</si>
  <si>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</si>
  <si>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75 Županijska državna odvjetništva</t>
  </si>
  <si>
    <t>3599 DUBROVNIK ŽUPANIJSKO DRŽAVNO ODVJETNIŠTVO</t>
  </si>
  <si>
    <t>2812 Djelovanje državnih odvjetništava</t>
  </si>
  <si>
    <t>11</t>
  </si>
  <si>
    <t>43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</si>
  <si>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</si>
  <si>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</si>
  <si>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</si>
  <si>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</si>
  <si>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</si>
  <si>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</si>
  <si>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Vlastiti prihodi</t>
  </si>
  <si>
    <t>422</t>
  </si>
  <si>
    <t>POSTROJENJA I OPREMA</t>
  </si>
  <si>
    <t>4221</t>
  </si>
  <si>
    <t>UREDSKA OPREMA I NAMJEŠTAJ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</si>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</sst>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628512.04</v>
      </c>
      <c r="H10" s="87">
        <v>782467</v>
      </c>
      <c r="I10" s="87">
        <v>796003</v>
      </c>
      <c r="J10" s="87">
        <v>794796.2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628512.04</v>
      </c>
      <c r="H12" s="88">
        <f>ROUND(H10+H11,2)</f>
        <v>782467</v>
      </c>
      <c r="I12" s="88">
        <f>ROUND(I10+I11,2)</f>
        <v>796003</v>
      </c>
      <c r="J12" s="88">
        <f>ROUND(J10+J11,2)</f>
        <v>794796.2</v>
      </c>
      <c r="K12" s="89">
        <f>J12/G12*100</f>
        <v>126.456797868184</v>
      </c>
      <c r="L12" s="89">
        <f>J12/I12*100</f>
        <v>99.848392531183904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623922.24</v>
      </c>
      <c r="H13" s="87">
        <v>777670</v>
      </c>
      <c r="I13" s="87">
        <v>791201</v>
      </c>
      <c r="J13" s="87">
        <v>789997.85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4588.95</v>
      </c>
      <c r="H14" s="87">
        <v>4797</v>
      </c>
      <c r="I14" s="87">
        <v>4802</v>
      </c>
      <c r="J14" s="87">
        <v>4797.38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628511.18999999994</v>
      </c>
      <c r="H15" s="88">
        <f>ROUND(H13+H14,2)</f>
        <v>782467</v>
      </c>
      <c r="I15" s="88">
        <f>ROUND(I13+I14,2)</f>
        <v>796003</v>
      </c>
      <c r="J15" s="88">
        <f>ROUND(J13+J14,2)</f>
        <v>794795.23</v>
      </c>
      <c r="K15" s="89">
        <f>J15/G15*100</f>
        <v>126.45681455568</v>
      </c>
      <c r="L15" s="89">
        <f>J15/I15*100</f>
        <v>99.8482706723467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0.85</v>
      </c>
      <c r="H16" s="91">
        <f>ROUND(H12-H15,2)</f>
        <v>0</v>
      </c>
      <c r="I16" s="91">
        <f>ROUND(I12-I15,2)</f>
        <v>0</v>
      </c>
      <c r="J16" s="91">
        <f>ROUND(J12-J15,2)</f>
        <v>0.97</v>
      </c>
      <c r="K16" s="89">
        <f>J16/G16*100</f>
        <v>114.11764705882401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0.85</v>
      </c>
      <c r="H27" s="95">
        <f>ROUND(H16+H26,2)</f>
        <v>0</v>
      </c>
      <c r="I27" s="95">
        <f>ROUND(I16+I26,2)</f>
        <v>0</v>
      </c>
      <c r="J27" s="95">
        <f>ROUND(J16+J26,2)</f>
        <v>0.97</v>
      </c>
      <c r="K27" s="94">
        <f>J27/G27*100</f>
        <v>114.11764705882401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1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628512.03999999992</v>
      </c>
      <c r="H10" s="66">
        <f>H11</f>
        <v>782467</v>
      </c>
      <c r="I10" s="66">
        <f>I11</f>
        <v>796003</v>
      </c>
      <c r="J10" s="66">
        <f>J11</f>
        <v>794796.20000000007</v>
      </c>
      <c r="K10" s="70">
        <f t="shared" ref="K10:K21" si="0">(J10*100)/G10</f>
        <v>126.45679786818405</v>
      </c>
      <c r="L10" s="70">
        <f t="shared" ref="L10:L21" si="1">(J10*100)/I10</f>
        <v>99.848392531183933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628512.03999999992</v>
      </c>
      <c r="H11" s="66">
        <f>H12+H15+H18</f>
        <v>782467</v>
      </c>
      <c r="I11" s="66">
        <f>I12+I15+I18</f>
        <v>796003</v>
      </c>
      <c r="J11" s="66">
        <f>J12+J15+J18</f>
        <v>794796.20000000007</v>
      </c>
      <c r="K11" s="66">
        <f t="shared" si="0"/>
        <v>126.45679786818405</v>
      </c>
      <c r="L11" s="66">
        <f t="shared" si="1"/>
        <v>99.848392531183933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0.85</v>
      </c>
      <c r="H12" s="66">
        <f t="shared" si="2"/>
        <v>0</v>
      </c>
      <c r="I12" s="66">
        <f t="shared" si="2"/>
        <v>0</v>
      </c>
      <c r="J12" s="66">
        <f t="shared" si="2"/>
        <v>0.97</v>
      </c>
      <c r="K12" s="66">
        <f t="shared" si="0"/>
        <v>114.11764705882354</v>
      </c>
      <c r="L12" s="66" t="e">
        <f t="shared" si="1"/>
        <v>#DIV/0!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0.85</v>
      </c>
      <c r="H13" s="66">
        <f t="shared" si="2"/>
        <v>0</v>
      </c>
      <c r="I13" s="66">
        <f t="shared" si="2"/>
        <v>0</v>
      </c>
      <c r="J13" s="66">
        <f t="shared" si="2"/>
        <v>0.97</v>
      </c>
      <c r="K13" s="66">
        <f t="shared" si="0"/>
        <v>114.11764705882354</v>
      </c>
      <c r="L13" s="66" t="e">
        <f t="shared" si="1"/>
        <v>#DIV/0!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0.85</v>
      </c>
      <c r="H14" s="67">
        <v>0</v>
      </c>
      <c r="I14" s="67">
        <v>0</v>
      </c>
      <c r="J14" s="67">
        <v>0.97</v>
      </c>
      <c r="K14" s="67">
        <f t="shared" si="0"/>
        <v>114.11764705882354</v>
      </c>
      <c r="L14" s="67" t="e">
        <f t="shared" si="1"/>
        <v>#DIV/0!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253.87</v>
      </c>
      <c r="H15" s="66">
        <f t="shared" si="3"/>
        <v>698</v>
      </c>
      <c r="I15" s="66">
        <f t="shared" si="3"/>
        <v>698</v>
      </c>
      <c r="J15" s="66">
        <f t="shared" si="3"/>
        <v>559.83000000000004</v>
      </c>
      <c r="K15" s="66">
        <f t="shared" si="0"/>
        <v>220.51837554653957</v>
      </c>
      <c r="L15" s="66">
        <f t="shared" si="1"/>
        <v>80.204871060171925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253.87</v>
      </c>
      <c r="H16" s="66">
        <f t="shared" si="3"/>
        <v>698</v>
      </c>
      <c r="I16" s="66">
        <f t="shared" si="3"/>
        <v>698</v>
      </c>
      <c r="J16" s="66">
        <f t="shared" si="3"/>
        <v>559.83000000000004</v>
      </c>
      <c r="K16" s="66">
        <f t="shared" si="0"/>
        <v>220.51837554653957</v>
      </c>
      <c r="L16" s="66">
        <f t="shared" si="1"/>
        <v>80.204871060171925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253.87</v>
      </c>
      <c r="H17" s="67">
        <v>698</v>
      </c>
      <c r="I17" s="67">
        <v>698</v>
      </c>
      <c r="J17" s="67">
        <v>559.83000000000004</v>
      </c>
      <c r="K17" s="67">
        <f t="shared" si="0"/>
        <v>220.51837554653957</v>
      </c>
      <c r="L17" s="67">
        <f t="shared" si="1"/>
        <v>80.204871060171925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628257.31999999995</v>
      </c>
      <c r="H18" s="66">
        <f>H19</f>
        <v>781769</v>
      </c>
      <c r="I18" s="66">
        <f>I19</f>
        <v>795305</v>
      </c>
      <c r="J18" s="66">
        <f>J19</f>
        <v>794235.4</v>
      </c>
      <c r="K18" s="66">
        <f t="shared" si="0"/>
        <v>126.41880559386082</v>
      </c>
      <c r="L18" s="66">
        <f t="shared" si="1"/>
        <v>99.865510716014612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628257.31999999995</v>
      </c>
      <c r="H19" s="66">
        <f>H20+H21</f>
        <v>781769</v>
      </c>
      <c r="I19" s="66">
        <f>I20+I21</f>
        <v>795305</v>
      </c>
      <c r="J19" s="66">
        <f>J20+J21</f>
        <v>794235.4</v>
      </c>
      <c r="K19" s="66">
        <f t="shared" si="0"/>
        <v>126.41880559386082</v>
      </c>
      <c r="L19" s="66">
        <f t="shared" si="1"/>
        <v>99.865510716014612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623668.37</v>
      </c>
      <c r="H20" s="67">
        <v>776972</v>
      </c>
      <c r="I20" s="67">
        <v>790503</v>
      </c>
      <c r="J20" s="67">
        <v>789438.02</v>
      </c>
      <c r="K20" s="67">
        <f t="shared" si="0"/>
        <v>126.57977508142669</v>
      </c>
      <c r="L20" s="67">
        <f t="shared" si="1"/>
        <v>99.8652781836375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4588.95</v>
      </c>
      <c r="H21" s="67">
        <v>4797</v>
      </c>
      <c r="I21" s="67">
        <v>4802</v>
      </c>
      <c r="J21" s="67">
        <v>4797.38</v>
      </c>
      <c r="K21" s="67">
        <f t="shared" si="0"/>
        <v>104.54199762472898</v>
      </c>
      <c r="L21" s="67">
        <f t="shared" si="1"/>
        <v>99.903790087463562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G27+G67</f>
        <v>628511.18999999994</v>
      </c>
      <c r="H26" s="66">
        <f>H27+H67</f>
        <v>782467</v>
      </c>
      <c r="I26" s="66">
        <f>I27+I67</f>
        <v>796003</v>
      </c>
      <c r="J26" s="66">
        <f>J27+J67</f>
        <v>794795.23</v>
      </c>
      <c r="K26" s="71">
        <f t="shared" ref="K26:K70" si="4">(J26*100)/G26</f>
        <v>126.4568145556804</v>
      </c>
      <c r="L26" s="71">
        <f t="shared" ref="L26:L70" si="5">(J26*100)/I26</f>
        <v>99.848270672346715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G28+G36+G61</f>
        <v>623922.24</v>
      </c>
      <c r="H27" s="66">
        <f>H28+H36+H61</f>
        <v>777670</v>
      </c>
      <c r="I27" s="66">
        <f>I28+I36+I61</f>
        <v>791201</v>
      </c>
      <c r="J27" s="66">
        <f>J28+J36+J61</f>
        <v>789997.85</v>
      </c>
      <c r="K27" s="66">
        <f t="shared" si="4"/>
        <v>126.61799810181473</v>
      </c>
      <c r="L27" s="66">
        <f t="shared" si="5"/>
        <v>99.847933710902794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479717.58</v>
      </c>
      <c r="H28" s="66">
        <f>H29+H32+H34</f>
        <v>670242</v>
      </c>
      <c r="I28" s="66">
        <f>I29+I32+I34</f>
        <v>669042</v>
      </c>
      <c r="J28" s="66">
        <f>J29+J32+J34</f>
        <v>669014.48</v>
      </c>
      <c r="K28" s="66">
        <f t="shared" si="4"/>
        <v>139.46007148622738</v>
      </c>
      <c r="L28" s="66">
        <f t="shared" si="5"/>
        <v>99.995886655845226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404099.89</v>
      </c>
      <c r="H29" s="66">
        <f>H30+H31</f>
        <v>565250</v>
      </c>
      <c r="I29" s="66">
        <f>I30+I31</f>
        <v>564640</v>
      </c>
      <c r="J29" s="66">
        <f>J30+J31</f>
        <v>564628.47</v>
      </c>
      <c r="K29" s="66">
        <f t="shared" si="4"/>
        <v>139.72497493132204</v>
      </c>
      <c r="L29" s="66">
        <f t="shared" si="5"/>
        <v>99.997957990932278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402179.5</v>
      </c>
      <c r="H30" s="67">
        <v>562000</v>
      </c>
      <c r="I30" s="67">
        <v>561080</v>
      </c>
      <c r="J30" s="67">
        <v>561075.51</v>
      </c>
      <c r="K30" s="67">
        <f t="shared" si="4"/>
        <v>139.50872931116578</v>
      </c>
      <c r="L30" s="67">
        <f t="shared" si="5"/>
        <v>99.999199757610327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1920.39</v>
      </c>
      <c r="H31" s="67">
        <v>3250</v>
      </c>
      <c r="I31" s="67">
        <v>3560</v>
      </c>
      <c r="J31" s="67">
        <v>3552.96</v>
      </c>
      <c r="K31" s="67">
        <f t="shared" si="4"/>
        <v>185.01241935231906</v>
      </c>
      <c r="L31" s="67">
        <f t="shared" si="5"/>
        <v>99.802247191011233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8941.27</v>
      </c>
      <c r="H32" s="66">
        <f>H33</f>
        <v>11864</v>
      </c>
      <c r="I32" s="66">
        <f>I33</f>
        <v>11224</v>
      </c>
      <c r="J32" s="66">
        <f>J33</f>
        <v>11222.27</v>
      </c>
      <c r="K32" s="66">
        <f t="shared" si="4"/>
        <v>125.510917352904</v>
      </c>
      <c r="L32" s="66">
        <f t="shared" si="5"/>
        <v>99.984586600142549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8941.27</v>
      </c>
      <c r="H33" s="67">
        <v>11864</v>
      </c>
      <c r="I33" s="67">
        <v>11224</v>
      </c>
      <c r="J33" s="67">
        <v>11222.27</v>
      </c>
      <c r="K33" s="67">
        <f t="shared" si="4"/>
        <v>125.510917352904</v>
      </c>
      <c r="L33" s="67">
        <f t="shared" si="5"/>
        <v>99.984586600142549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66676.42</v>
      </c>
      <c r="H34" s="66">
        <f>H35</f>
        <v>93128</v>
      </c>
      <c r="I34" s="66">
        <f>I35</f>
        <v>93178</v>
      </c>
      <c r="J34" s="66">
        <f>J35</f>
        <v>93163.74</v>
      </c>
      <c r="K34" s="66">
        <f t="shared" si="4"/>
        <v>139.72516820789119</v>
      </c>
      <c r="L34" s="66">
        <f t="shared" si="5"/>
        <v>99.984695958273406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66676.42</v>
      </c>
      <c r="H35" s="67">
        <v>93128</v>
      </c>
      <c r="I35" s="67">
        <v>93178</v>
      </c>
      <c r="J35" s="67">
        <v>93163.74</v>
      </c>
      <c r="K35" s="67">
        <f t="shared" si="4"/>
        <v>139.72516820789119</v>
      </c>
      <c r="L35" s="67">
        <f t="shared" si="5"/>
        <v>99.984695958273406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G37+G41+G46+G55+G57</f>
        <v>142953.04999999999</v>
      </c>
      <c r="H36" s="66">
        <f>H37+H41+H46+H55+H57</f>
        <v>106253</v>
      </c>
      <c r="I36" s="66">
        <f>I37+I41+I46+I55+I57</f>
        <v>121168</v>
      </c>
      <c r="J36" s="66">
        <f>J37+J41+J46+J55+J57</f>
        <v>119995.51</v>
      </c>
      <c r="K36" s="66">
        <f t="shared" si="4"/>
        <v>83.940503542946445</v>
      </c>
      <c r="L36" s="66">
        <f t="shared" si="5"/>
        <v>99.032343523042385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</f>
        <v>15248.810000000001</v>
      </c>
      <c r="H37" s="66">
        <f>H38+H39+H40</f>
        <v>19100</v>
      </c>
      <c r="I37" s="66">
        <f>I38+I39+I40</f>
        <v>20650</v>
      </c>
      <c r="J37" s="66">
        <f>J38+J39+J40</f>
        <v>20426.839999999997</v>
      </c>
      <c r="K37" s="66">
        <f t="shared" si="4"/>
        <v>133.95694483700694</v>
      </c>
      <c r="L37" s="66">
        <f t="shared" si="5"/>
        <v>98.919322033898311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4823.54</v>
      </c>
      <c r="H38" s="67">
        <v>8500</v>
      </c>
      <c r="I38" s="67">
        <v>9900</v>
      </c>
      <c r="J38" s="67">
        <v>9738.7199999999993</v>
      </c>
      <c r="K38" s="67">
        <f t="shared" si="4"/>
        <v>201.89984948813526</v>
      </c>
      <c r="L38" s="67">
        <f t="shared" si="5"/>
        <v>98.370909090909095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9737.27</v>
      </c>
      <c r="H39" s="67">
        <v>10100</v>
      </c>
      <c r="I39" s="67">
        <v>10250</v>
      </c>
      <c r="J39" s="67">
        <v>10219.27</v>
      </c>
      <c r="K39" s="67">
        <f t="shared" si="4"/>
        <v>104.95005273552032</v>
      </c>
      <c r="L39" s="67">
        <f t="shared" si="5"/>
        <v>99.700195121951225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688</v>
      </c>
      <c r="H40" s="67">
        <v>500</v>
      </c>
      <c r="I40" s="67">
        <v>500</v>
      </c>
      <c r="J40" s="67">
        <v>468.85</v>
      </c>
      <c r="K40" s="67">
        <f t="shared" si="4"/>
        <v>68.14680232558139</v>
      </c>
      <c r="L40" s="67">
        <f t="shared" si="5"/>
        <v>93.77</v>
      </c>
    </row>
    <row r="41" spans="2:12" x14ac:dyDescent="0.25">
      <c r="B41" s="66"/>
      <c r="C41" s="66"/>
      <c r="D41" s="66" t="s">
        <v>99</v>
      </c>
      <c r="E41" s="66"/>
      <c r="F41" s="66" t="s">
        <v>100</v>
      </c>
      <c r="G41" s="66">
        <f>G42+G43+G44+G45</f>
        <v>7180.74</v>
      </c>
      <c r="H41" s="66">
        <f>H42+H43+H44+H45</f>
        <v>9448</v>
      </c>
      <c r="I41" s="66">
        <f>I42+I43+I44+I45</f>
        <v>9698</v>
      </c>
      <c r="J41" s="66">
        <f>J42+J43+J44+J45</f>
        <v>9332.74</v>
      </c>
      <c r="K41" s="66">
        <f t="shared" si="4"/>
        <v>129.96905611399382</v>
      </c>
      <c r="L41" s="66">
        <f t="shared" si="5"/>
        <v>96.233656424004948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5875.03</v>
      </c>
      <c r="H42" s="67">
        <v>6998</v>
      </c>
      <c r="I42" s="67">
        <v>6998</v>
      </c>
      <c r="J42" s="67">
        <v>6811.45</v>
      </c>
      <c r="K42" s="67">
        <f t="shared" si="4"/>
        <v>115.93898243923861</v>
      </c>
      <c r="L42" s="67">
        <f t="shared" si="5"/>
        <v>97.33423835381538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935.49</v>
      </c>
      <c r="H43" s="67">
        <v>800</v>
      </c>
      <c r="I43" s="67">
        <v>1050</v>
      </c>
      <c r="J43" s="67">
        <v>1037.24</v>
      </c>
      <c r="K43" s="67">
        <f t="shared" si="4"/>
        <v>110.87665287710183</v>
      </c>
      <c r="L43" s="67">
        <f t="shared" si="5"/>
        <v>98.784761904761908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137.5</v>
      </c>
      <c r="H44" s="67">
        <v>150</v>
      </c>
      <c r="I44" s="67">
        <v>150</v>
      </c>
      <c r="J44" s="67">
        <v>133.72999999999999</v>
      </c>
      <c r="K44" s="67">
        <f t="shared" si="4"/>
        <v>97.258181818181825</v>
      </c>
      <c r="L44" s="67">
        <f t="shared" si="5"/>
        <v>89.153333333333336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232.72</v>
      </c>
      <c r="H45" s="67">
        <v>1500</v>
      </c>
      <c r="I45" s="67">
        <v>1500</v>
      </c>
      <c r="J45" s="67">
        <v>1350.32</v>
      </c>
      <c r="K45" s="67">
        <f t="shared" si="4"/>
        <v>580.2337573049158</v>
      </c>
      <c r="L45" s="67">
        <f t="shared" si="5"/>
        <v>90.021333333333331</v>
      </c>
    </row>
    <row r="46" spans="2:12" x14ac:dyDescent="0.25">
      <c r="B46" s="66"/>
      <c r="C46" s="66"/>
      <c r="D46" s="66" t="s">
        <v>109</v>
      </c>
      <c r="E46" s="66"/>
      <c r="F46" s="66" t="s">
        <v>110</v>
      </c>
      <c r="G46" s="66">
        <f>G47+G48+G49+G50+G51+G52+G53+G54</f>
        <v>115976.43</v>
      </c>
      <c r="H46" s="66">
        <f>H47+H48+H49+H50+H51+H52+H53+H54</f>
        <v>75305</v>
      </c>
      <c r="I46" s="66">
        <f>I47+I48+I49+I50+I51+I52+I53+I54</f>
        <v>89155</v>
      </c>
      <c r="J46" s="66">
        <f>J47+J48+J49+J50+J51+J52+J53+J54</f>
        <v>88680.75</v>
      </c>
      <c r="K46" s="66">
        <f t="shared" si="4"/>
        <v>76.464459200891085</v>
      </c>
      <c r="L46" s="66">
        <f t="shared" si="5"/>
        <v>99.468061241657793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4249.1099999999997</v>
      </c>
      <c r="H47" s="67">
        <v>4700</v>
      </c>
      <c r="I47" s="67">
        <v>4700</v>
      </c>
      <c r="J47" s="67">
        <v>4698.41</v>
      </c>
      <c r="K47" s="67">
        <f t="shared" si="4"/>
        <v>110.57397902148921</v>
      </c>
      <c r="L47" s="67">
        <f t="shared" si="5"/>
        <v>99.966170212765959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184</v>
      </c>
      <c r="H48" s="67">
        <v>460</v>
      </c>
      <c r="I48" s="67">
        <v>160</v>
      </c>
      <c r="J48" s="67">
        <v>133</v>
      </c>
      <c r="K48" s="67">
        <f t="shared" si="4"/>
        <v>72.282608695652172</v>
      </c>
      <c r="L48" s="67">
        <f t="shared" si="5"/>
        <v>83.125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910</v>
      </c>
      <c r="H49" s="67">
        <v>265</v>
      </c>
      <c r="I49" s="67">
        <v>45</v>
      </c>
      <c r="J49" s="67">
        <v>0</v>
      </c>
      <c r="K49" s="67">
        <f t="shared" si="4"/>
        <v>0</v>
      </c>
      <c r="L49" s="67">
        <f t="shared" si="5"/>
        <v>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2287.4299999999998</v>
      </c>
      <c r="H50" s="67">
        <v>2600</v>
      </c>
      <c r="I50" s="67">
        <v>2750</v>
      </c>
      <c r="J50" s="67">
        <v>2582.9299999999998</v>
      </c>
      <c r="K50" s="67">
        <f t="shared" si="4"/>
        <v>112.91842810490377</v>
      </c>
      <c r="L50" s="67">
        <f t="shared" si="5"/>
        <v>93.924727272727267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706.71</v>
      </c>
      <c r="H51" s="67">
        <v>1440</v>
      </c>
      <c r="I51" s="67">
        <v>1440</v>
      </c>
      <c r="J51" s="67">
        <v>1440</v>
      </c>
      <c r="K51" s="67">
        <f t="shared" si="4"/>
        <v>203.76109012183215</v>
      </c>
      <c r="L51" s="67">
        <f t="shared" si="5"/>
        <v>100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107361.58</v>
      </c>
      <c r="H52" s="67">
        <v>65000</v>
      </c>
      <c r="I52" s="67">
        <v>79220</v>
      </c>
      <c r="J52" s="67">
        <v>79205.55</v>
      </c>
      <c r="K52" s="67">
        <f t="shared" si="4"/>
        <v>73.77457559771382</v>
      </c>
      <c r="L52" s="67">
        <f t="shared" si="5"/>
        <v>99.981759656652358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19.920000000000002</v>
      </c>
      <c r="H53" s="67">
        <v>40</v>
      </c>
      <c r="I53" s="67">
        <v>40</v>
      </c>
      <c r="J53" s="67">
        <v>19.920000000000002</v>
      </c>
      <c r="K53" s="67">
        <f t="shared" si="4"/>
        <v>99.999999999999986</v>
      </c>
      <c r="L53" s="67">
        <f t="shared" si="5"/>
        <v>49.8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257.68</v>
      </c>
      <c r="H54" s="67">
        <v>800</v>
      </c>
      <c r="I54" s="67">
        <v>800</v>
      </c>
      <c r="J54" s="67">
        <v>600.94000000000005</v>
      </c>
      <c r="K54" s="67">
        <f t="shared" si="4"/>
        <v>233.21173548587396</v>
      </c>
      <c r="L54" s="67">
        <f t="shared" si="5"/>
        <v>75.117500000000007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</f>
        <v>3464.54</v>
      </c>
      <c r="H55" s="66">
        <f>H56</f>
        <v>700</v>
      </c>
      <c r="I55" s="66">
        <f>I56</f>
        <v>415</v>
      </c>
      <c r="J55" s="66">
        <f>J56</f>
        <v>414.16</v>
      </c>
      <c r="K55" s="66">
        <f t="shared" si="4"/>
        <v>11.954256553539576</v>
      </c>
      <c r="L55" s="66">
        <f t="shared" si="5"/>
        <v>99.797590361445785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3464.54</v>
      </c>
      <c r="H56" s="67">
        <v>700</v>
      </c>
      <c r="I56" s="67">
        <v>415</v>
      </c>
      <c r="J56" s="67">
        <v>414.16</v>
      </c>
      <c r="K56" s="67">
        <f t="shared" si="4"/>
        <v>11.954256553539576</v>
      </c>
      <c r="L56" s="67">
        <f t="shared" si="5"/>
        <v>99.797590361445785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G58+G59+G60</f>
        <v>1082.53</v>
      </c>
      <c r="H57" s="66">
        <f>H58+H59+H60</f>
        <v>1700</v>
      </c>
      <c r="I57" s="66">
        <f>I58+I59+I60</f>
        <v>1250</v>
      </c>
      <c r="J57" s="66">
        <f>J58+J59+J60</f>
        <v>1141.02</v>
      </c>
      <c r="K57" s="66">
        <f t="shared" si="4"/>
        <v>105.40308351731592</v>
      </c>
      <c r="L57" s="66">
        <f t="shared" si="5"/>
        <v>91.281599999999997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648.64</v>
      </c>
      <c r="H58" s="67">
        <v>700</v>
      </c>
      <c r="I58" s="67">
        <v>700</v>
      </c>
      <c r="J58" s="67">
        <v>630.91999999999996</v>
      </c>
      <c r="K58" s="67">
        <f t="shared" si="4"/>
        <v>97.268130241736557</v>
      </c>
      <c r="L58" s="67">
        <f t="shared" si="5"/>
        <v>90.131428571428572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132.19999999999999</v>
      </c>
      <c r="H59" s="67">
        <v>500</v>
      </c>
      <c r="I59" s="67">
        <v>500</v>
      </c>
      <c r="J59" s="67">
        <v>500</v>
      </c>
      <c r="K59" s="67">
        <f t="shared" si="4"/>
        <v>378.21482602118004</v>
      </c>
      <c r="L59" s="67">
        <f t="shared" si="5"/>
        <v>100</v>
      </c>
    </row>
    <row r="60" spans="2:12" x14ac:dyDescent="0.25">
      <c r="B60" s="67"/>
      <c r="C60" s="67"/>
      <c r="D60" s="67"/>
      <c r="E60" s="67" t="s">
        <v>137</v>
      </c>
      <c r="F60" s="67" t="s">
        <v>132</v>
      </c>
      <c r="G60" s="67">
        <v>301.69</v>
      </c>
      <c r="H60" s="67">
        <v>500</v>
      </c>
      <c r="I60" s="67">
        <v>50</v>
      </c>
      <c r="J60" s="67">
        <v>10.1</v>
      </c>
      <c r="K60" s="67">
        <f t="shared" si="4"/>
        <v>3.3478073519175311</v>
      </c>
      <c r="L60" s="67">
        <f t="shared" si="5"/>
        <v>20.2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1251.6100000000001</v>
      </c>
      <c r="H61" s="66">
        <f>H62+H64</f>
        <v>1175</v>
      </c>
      <c r="I61" s="66">
        <f>I62+I64</f>
        <v>991</v>
      </c>
      <c r="J61" s="66">
        <f>J62+J64</f>
        <v>987.86</v>
      </c>
      <c r="K61" s="66">
        <f t="shared" si="4"/>
        <v>78.927141841308384</v>
      </c>
      <c r="L61" s="66">
        <f t="shared" si="5"/>
        <v>99.683148335015133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663.45</v>
      </c>
      <c r="H62" s="66">
        <f>H63</f>
        <v>505</v>
      </c>
      <c r="I62" s="66">
        <f>I63</f>
        <v>456</v>
      </c>
      <c r="J62" s="66">
        <f>J63</f>
        <v>455.02</v>
      </c>
      <c r="K62" s="66">
        <f t="shared" si="4"/>
        <v>68.583917401462045</v>
      </c>
      <c r="L62" s="66">
        <f t="shared" si="5"/>
        <v>99.785087719298247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663.45</v>
      </c>
      <c r="H63" s="67">
        <v>505</v>
      </c>
      <c r="I63" s="67">
        <v>456</v>
      </c>
      <c r="J63" s="67">
        <v>455.02</v>
      </c>
      <c r="K63" s="67">
        <f t="shared" si="4"/>
        <v>68.583917401462045</v>
      </c>
      <c r="L63" s="67">
        <f t="shared" si="5"/>
        <v>99.785087719298247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G65+G66</f>
        <v>588.16</v>
      </c>
      <c r="H64" s="66">
        <f>H65+H66</f>
        <v>670</v>
      </c>
      <c r="I64" s="66">
        <f>I65+I66</f>
        <v>535</v>
      </c>
      <c r="J64" s="66">
        <f>J65+J66</f>
        <v>532.84</v>
      </c>
      <c r="K64" s="66">
        <f t="shared" si="4"/>
        <v>90.594396082698594</v>
      </c>
      <c r="L64" s="66">
        <f t="shared" si="5"/>
        <v>99.596261682242996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588.16</v>
      </c>
      <c r="H65" s="67">
        <v>620</v>
      </c>
      <c r="I65" s="67">
        <v>535</v>
      </c>
      <c r="J65" s="67">
        <v>532.84</v>
      </c>
      <c r="K65" s="67">
        <f t="shared" si="4"/>
        <v>90.594396082698594</v>
      </c>
      <c r="L65" s="67">
        <f t="shared" si="5"/>
        <v>99.596261682242996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0</v>
      </c>
      <c r="H66" s="67">
        <v>50</v>
      </c>
      <c r="I66" s="67">
        <v>0</v>
      </c>
      <c r="J66" s="67">
        <v>0</v>
      </c>
      <c r="K66" s="67" t="e">
        <f t="shared" si="4"/>
        <v>#DIV/0!</v>
      </c>
      <c r="L66" s="67" t="e">
        <f t="shared" si="5"/>
        <v>#DIV/0!</v>
      </c>
    </row>
    <row r="67" spans="2:12" x14ac:dyDescent="0.25">
      <c r="B67" s="66" t="s">
        <v>150</v>
      </c>
      <c r="C67" s="66"/>
      <c r="D67" s="66"/>
      <c r="E67" s="66"/>
      <c r="F67" s="66" t="s">
        <v>151</v>
      </c>
      <c r="G67" s="66">
        <f t="shared" ref="G67:J69" si="6">G68</f>
        <v>4588.95</v>
      </c>
      <c r="H67" s="66">
        <f t="shared" si="6"/>
        <v>4797</v>
      </c>
      <c r="I67" s="66">
        <f t="shared" si="6"/>
        <v>4802</v>
      </c>
      <c r="J67" s="66">
        <f t="shared" si="6"/>
        <v>4797.38</v>
      </c>
      <c r="K67" s="66">
        <f t="shared" si="4"/>
        <v>104.54199762472898</v>
      </c>
      <c r="L67" s="66">
        <f t="shared" si="5"/>
        <v>99.903790087463562</v>
      </c>
    </row>
    <row r="68" spans="2:12" x14ac:dyDescent="0.25">
      <c r="B68" s="66"/>
      <c r="C68" s="66" t="s">
        <v>152</v>
      </c>
      <c r="D68" s="66"/>
      <c r="E68" s="66"/>
      <c r="F68" s="66" t="s">
        <v>153</v>
      </c>
      <c r="G68" s="66">
        <f t="shared" si="6"/>
        <v>4588.95</v>
      </c>
      <c r="H68" s="66">
        <f t="shared" si="6"/>
        <v>4797</v>
      </c>
      <c r="I68" s="66">
        <f t="shared" si="6"/>
        <v>4802</v>
      </c>
      <c r="J68" s="66">
        <f t="shared" si="6"/>
        <v>4797.38</v>
      </c>
      <c r="K68" s="66">
        <f t="shared" si="4"/>
        <v>104.54199762472898</v>
      </c>
      <c r="L68" s="66">
        <f t="shared" si="5"/>
        <v>99.903790087463562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 t="shared" si="6"/>
        <v>4588.95</v>
      </c>
      <c r="H69" s="66">
        <f t="shared" si="6"/>
        <v>4797</v>
      </c>
      <c r="I69" s="66">
        <f t="shared" si="6"/>
        <v>4802</v>
      </c>
      <c r="J69" s="66">
        <f t="shared" si="6"/>
        <v>4797.38</v>
      </c>
      <c r="K69" s="66">
        <f t="shared" si="4"/>
        <v>104.54199762472898</v>
      </c>
      <c r="L69" s="66">
        <f t="shared" si="5"/>
        <v>99.903790087463562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4588.95</v>
      </c>
      <c r="H70" s="67">
        <v>4797</v>
      </c>
      <c r="I70" s="67">
        <v>4802</v>
      </c>
      <c r="J70" s="67">
        <v>4797.38</v>
      </c>
      <c r="K70" s="67">
        <f t="shared" si="4"/>
        <v>104.54199762472898</v>
      </c>
      <c r="L70" s="67">
        <f t="shared" si="5"/>
        <v>99.903790087463562</v>
      </c>
    </row>
    <row r="71" spans="2:12" x14ac:dyDescent="0.25">
      <c r="B71" s="66"/>
      <c r="C71" s="67"/>
      <c r="D71" s="68"/>
      <c r="E71" s="69"/>
      <c r="F71" s="9"/>
      <c r="G71" s="66"/>
      <c r="H71" s="66"/>
      <c r="I71" s="66"/>
      <c r="J71" s="66"/>
      <c r="K71" s="71"/>
      <c r="L71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628512.03999999992</v>
      </c>
      <c r="D6" s="72">
        <f>D7+D9+D11</f>
        <v>782467</v>
      </c>
      <c r="E6" s="72">
        <f>E7+E9+E11</f>
        <v>796003</v>
      </c>
      <c r="F6" s="72">
        <f>F7+F9+F11</f>
        <v>794796.2</v>
      </c>
      <c r="G6" s="73">
        <f t="shared" ref="G6:G17" si="0">(F6*100)/C6</f>
        <v>126.45679786818405</v>
      </c>
      <c r="H6" s="73">
        <f t="shared" ref="H6:H17" si="1">(F6*100)/E6</f>
        <v>99.848392531183933</v>
      </c>
    </row>
    <row r="7" spans="1:8" x14ac:dyDescent="0.25">
      <c r="A7"/>
      <c r="B7" s="9" t="s">
        <v>158</v>
      </c>
      <c r="C7" s="72">
        <f>C8</f>
        <v>628257.31999999995</v>
      </c>
      <c r="D7" s="72">
        <f>D8</f>
        <v>781769</v>
      </c>
      <c r="E7" s="72">
        <f>E8</f>
        <v>795305</v>
      </c>
      <c r="F7" s="72">
        <f>F8</f>
        <v>794235.4</v>
      </c>
      <c r="G7" s="73">
        <f t="shared" si="0"/>
        <v>126.41880559386082</v>
      </c>
      <c r="H7" s="73">
        <f t="shared" si="1"/>
        <v>99.865510716014612</v>
      </c>
    </row>
    <row r="8" spans="1:8" x14ac:dyDescent="0.25">
      <c r="A8"/>
      <c r="B8" s="17" t="s">
        <v>159</v>
      </c>
      <c r="C8" s="74">
        <v>628257.31999999995</v>
      </c>
      <c r="D8" s="74">
        <v>781769</v>
      </c>
      <c r="E8" s="74">
        <v>795305</v>
      </c>
      <c r="F8" s="75">
        <v>794235.4</v>
      </c>
      <c r="G8" s="71">
        <f t="shared" si="0"/>
        <v>126.41880559386082</v>
      </c>
      <c r="H8" s="71">
        <f t="shared" si="1"/>
        <v>99.865510716014612</v>
      </c>
    </row>
    <row r="9" spans="1:8" x14ac:dyDescent="0.25">
      <c r="A9"/>
      <c r="B9" s="9" t="s">
        <v>160</v>
      </c>
      <c r="C9" s="72">
        <f>C10</f>
        <v>253.87</v>
      </c>
      <c r="D9" s="72">
        <f>D10</f>
        <v>698</v>
      </c>
      <c r="E9" s="72">
        <f>E10</f>
        <v>698</v>
      </c>
      <c r="F9" s="72">
        <f>F10</f>
        <v>559.83000000000004</v>
      </c>
      <c r="G9" s="73">
        <f t="shared" si="0"/>
        <v>220.51837554653957</v>
      </c>
      <c r="H9" s="73">
        <f t="shared" si="1"/>
        <v>80.204871060171925</v>
      </c>
    </row>
    <row r="10" spans="1:8" x14ac:dyDescent="0.25">
      <c r="A10"/>
      <c r="B10" s="17" t="s">
        <v>161</v>
      </c>
      <c r="C10" s="74">
        <v>253.87</v>
      </c>
      <c r="D10" s="74">
        <v>698</v>
      </c>
      <c r="E10" s="74">
        <v>698</v>
      </c>
      <c r="F10" s="75">
        <v>559.83000000000004</v>
      </c>
      <c r="G10" s="71">
        <f t="shared" si="0"/>
        <v>220.51837554653957</v>
      </c>
      <c r="H10" s="71">
        <f t="shared" si="1"/>
        <v>80.204871060171925</v>
      </c>
    </row>
    <row r="11" spans="1:8" x14ac:dyDescent="0.25">
      <c r="A11"/>
      <c r="B11" s="9" t="s">
        <v>162</v>
      </c>
      <c r="C11" s="72">
        <f>C12</f>
        <v>0.85</v>
      </c>
      <c r="D11" s="72">
        <f>D12</f>
        <v>0</v>
      </c>
      <c r="E11" s="72">
        <f>E12</f>
        <v>0</v>
      </c>
      <c r="F11" s="72">
        <f>F12</f>
        <v>0.97</v>
      </c>
      <c r="G11" s="73">
        <f t="shared" si="0"/>
        <v>114.11764705882354</v>
      </c>
      <c r="H11" s="73" t="e">
        <f t="shared" si="1"/>
        <v>#DIV/0!</v>
      </c>
    </row>
    <row r="12" spans="1:8" x14ac:dyDescent="0.25">
      <c r="A12"/>
      <c r="B12" s="17" t="s">
        <v>163</v>
      </c>
      <c r="C12" s="74">
        <v>0.85</v>
      </c>
      <c r="D12" s="74">
        <v>0</v>
      </c>
      <c r="E12" s="74">
        <v>0</v>
      </c>
      <c r="F12" s="75">
        <v>0.97</v>
      </c>
      <c r="G12" s="71">
        <f t="shared" si="0"/>
        <v>114.11764705882354</v>
      </c>
      <c r="H12" s="71" t="e">
        <f t="shared" si="1"/>
        <v>#DIV/0!</v>
      </c>
    </row>
    <row r="13" spans="1:8" x14ac:dyDescent="0.25">
      <c r="B13" s="9" t="s">
        <v>32</v>
      </c>
      <c r="C13" s="76">
        <f>C14+C16</f>
        <v>628511.18999999994</v>
      </c>
      <c r="D13" s="76">
        <f>D14+D16</f>
        <v>782467</v>
      </c>
      <c r="E13" s="76">
        <f>E14+E16</f>
        <v>796003</v>
      </c>
      <c r="F13" s="76">
        <f>F14+F16</f>
        <v>794795.23</v>
      </c>
      <c r="G13" s="73">
        <f t="shared" si="0"/>
        <v>126.4568145556804</v>
      </c>
      <c r="H13" s="73">
        <f t="shared" si="1"/>
        <v>99.848270672346715</v>
      </c>
    </row>
    <row r="14" spans="1:8" x14ac:dyDescent="0.25">
      <c r="A14"/>
      <c r="B14" s="9" t="s">
        <v>158</v>
      </c>
      <c r="C14" s="76">
        <f>C15</f>
        <v>628257.31999999995</v>
      </c>
      <c r="D14" s="76">
        <f>D15</f>
        <v>781769</v>
      </c>
      <c r="E14" s="76">
        <f>E15</f>
        <v>795305</v>
      </c>
      <c r="F14" s="76">
        <f>F15</f>
        <v>794235.4</v>
      </c>
      <c r="G14" s="73">
        <f t="shared" si="0"/>
        <v>126.41880559386082</v>
      </c>
      <c r="H14" s="73">
        <f t="shared" si="1"/>
        <v>99.865510716014612</v>
      </c>
    </row>
    <row r="15" spans="1:8" x14ac:dyDescent="0.25">
      <c r="A15"/>
      <c r="B15" s="17" t="s">
        <v>159</v>
      </c>
      <c r="C15" s="74">
        <v>628257.31999999995</v>
      </c>
      <c r="D15" s="74">
        <v>781769</v>
      </c>
      <c r="E15" s="77">
        <v>795305</v>
      </c>
      <c r="F15" s="75">
        <v>794235.4</v>
      </c>
      <c r="G15" s="71">
        <f t="shared" si="0"/>
        <v>126.41880559386082</v>
      </c>
      <c r="H15" s="71">
        <f t="shared" si="1"/>
        <v>99.865510716014612</v>
      </c>
    </row>
    <row r="16" spans="1:8" x14ac:dyDescent="0.25">
      <c r="A16"/>
      <c r="B16" s="9" t="s">
        <v>160</v>
      </c>
      <c r="C16" s="76">
        <f>C17</f>
        <v>253.87</v>
      </c>
      <c r="D16" s="76">
        <f>D17</f>
        <v>698</v>
      </c>
      <c r="E16" s="76">
        <f>E17</f>
        <v>698</v>
      </c>
      <c r="F16" s="76">
        <f>F17</f>
        <v>559.83000000000004</v>
      </c>
      <c r="G16" s="73">
        <f t="shared" si="0"/>
        <v>220.51837554653957</v>
      </c>
      <c r="H16" s="73">
        <f t="shared" si="1"/>
        <v>80.204871060171925</v>
      </c>
    </row>
    <row r="17" spans="1:8" x14ac:dyDescent="0.25">
      <c r="A17"/>
      <c r="B17" s="17" t="s">
        <v>161</v>
      </c>
      <c r="C17" s="74">
        <v>253.87</v>
      </c>
      <c r="D17" s="74">
        <v>698</v>
      </c>
      <c r="E17" s="77">
        <v>698</v>
      </c>
      <c r="F17" s="75">
        <v>559.83000000000004</v>
      </c>
      <c r="G17" s="71">
        <f t="shared" si="0"/>
        <v>220.51837554653957</v>
      </c>
      <c r="H17" s="71">
        <f t="shared" si="1"/>
        <v>80.204871060171925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628511.18999999994</v>
      </c>
      <c r="D6" s="76">
        <f t="shared" si="0"/>
        <v>782467</v>
      </c>
      <c r="E6" s="76">
        <f t="shared" si="0"/>
        <v>796003</v>
      </c>
      <c r="F6" s="76">
        <f t="shared" si="0"/>
        <v>794795.23</v>
      </c>
      <c r="G6" s="71">
        <f>(F6*100)/C6</f>
        <v>126.4568145556804</v>
      </c>
      <c r="H6" s="71">
        <f>(F6*100)/E6</f>
        <v>99.848270672346715</v>
      </c>
    </row>
    <row r="7" spans="2:8" x14ac:dyDescent="0.25">
      <c r="B7" s="9" t="s">
        <v>164</v>
      </c>
      <c r="C7" s="76">
        <f t="shared" si="0"/>
        <v>628511.18999999994</v>
      </c>
      <c r="D7" s="76">
        <f t="shared" si="0"/>
        <v>782467</v>
      </c>
      <c r="E7" s="76">
        <f t="shared" si="0"/>
        <v>796003</v>
      </c>
      <c r="F7" s="76">
        <f t="shared" si="0"/>
        <v>794795.23</v>
      </c>
      <c r="G7" s="71">
        <f>(F7*100)/C7</f>
        <v>126.4568145556804</v>
      </c>
      <c r="H7" s="71">
        <f>(F7*100)/E7</f>
        <v>99.848270672346715</v>
      </c>
    </row>
    <row r="8" spans="2:8" x14ac:dyDescent="0.25">
      <c r="B8" s="12" t="s">
        <v>165</v>
      </c>
      <c r="C8" s="74">
        <v>628511.18999999994</v>
      </c>
      <c r="D8" s="74">
        <v>782467</v>
      </c>
      <c r="E8" s="74">
        <v>796003</v>
      </c>
      <c r="F8" s="75">
        <v>794795.23</v>
      </c>
      <c r="G8" s="71">
        <f>(F8*100)/C8</f>
        <v>126.4568145556804</v>
      </c>
      <c r="H8" s="71">
        <f>(F8*100)/E8</f>
        <v>99.848270672346715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166</v>
      </c>
      <c r="C1" s="40"/>
    </row>
    <row r="2" spans="1:6" ht="15" customHeight="1" x14ac:dyDescent="0.2">
      <c r="A2" s="42" t="s">
        <v>34</v>
      </c>
      <c r="B2" s="43" t="s">
        <v>167</v>
      </c>
      <c r="C2" s="40"/>
    </row>
    <row r="3" spans="1:6" s="40" customFormat="1" ht="43.5" customHeight="1" x14ac:dyDescent="0.2">
      <c r="A3" s="44" t="s">
        <v>35</v>
      </c>
      <c r="B3" s="38" t="s">
        <v>168</v>
      </c>
    </row>
    <row r="4" spans="1:6" s="40" customFormat="1" x14ac:dyDescent="0.2">
      <c r="A4" s="44" t="s">
        <v>36</v>
      </c>
      <c r="B4" s="45" t="s">
        <v>169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170</v>
      </c>
      <c r="B7" s="47"/>
      <c r="C7" s="78">
        <f>C12+C52</f>
        <v>781769</v>
      </c>
      <c r="D7" s="78">
        <f>D12+D52</f>
        <v>795305</v>
      </c>
      <c r="E7" s="78">
        <f>E12+E52</f>
        <v>794235.4</v>
      </c>
      <c r="F7" s="78">
        <f>(E7*100)/D7</f>
        <v>99.865510716014612</v>
      </c>
    </row>
    <row r="8" spans="1:6" x14ac:dyDescent="0.2">
      <c r="A8" s="48" t="s">
        <v>74</v>
      </c>
      <c r="B8" s="47"/>
      <c r="C8" s="78">
        <f>C62+C68</f>
        <v>698</v>
      </c>
      <c r="D8" s="78">
        <f>D62+D68</f>
        <v>698</v>
      </c>
      <c r="E8" s="78">
        <f>E62+E68</f>
        <v>559.83000000000004</v>
      </c>
      <c r="F8" s="78">
        <f>(E8*100)/D8</f>
        <v>80.204871060171925</v>
      </c>
    </row>
    <row r="9" spans="1:6" x14ac:dyDescent="0.2">
      <c r="A9" s="48" t="s">
        <v>171</v>
      </c>
      <c r="B9" s="47"/>
      <c r="C9" s="78"/>
      <c r="D9" s="78"/>
      <c r="E9" s="78"/>
      <c r="F9" s="78" t="e">
        <f>(E9*100)/D9</f>
        <v>#DIV/0!</v>
      </c>
    </row>
    <row r="10" spans="1:6" s="58" customFormat="1" x14ac:dyDescent="0.2"/>
    <row r="11" spans="1:6" ht="38.25" x14ac:dyDescent="0.2">
      <c r="A11" s="48" t="s">
        <v>172</v>
      </c>
      <c r="B11" s="48" t="s">
        <v>173</v>
      </c>
      <c r="C11" s="48" t="s">
        <v>43</v>
      </c>
      <c r="D11" s="48" t="s">
        <v>174</v>
      </c>
      <c r="E11" s="48" t="s">
        <v>175</v>
      </c>
      <c r="F11" s="48" t="s">
        <v>176</v>
      </c>
    </row>
    <row r="12" spans="1:6" x14ac:dyDescent="0.2">
      <c r="A12" s="50" t="s">
        <v>72</v>
      </c>
      <c r="B12" s="51" t="s">
        <v>73</v>
      </c>
      <c r="C12" s="81">
        <f>C13+C21+C46</f>
        <v>776972</v>
      </c>
      <c r="D12" s="81">
        <f>D13+D21+D46</f>
        <v>790503</v>
      </c>
      <c r="E12" s="81">
        <f>E13+E21+E46</f>
        <v>789438.02</v>
      </c>
      <c r="F12" s="82">
        <f>(E12*100)/D12</f>
        <v>99.8652781836375</v>
      </c>
    </row>
    <row r="13" spans="1:6" x14ac:dyDescent="0.2">
      <c r="A13" s="52" t="s">
        <v>74</v>
      </c>
      <c r="B13" s="53" t="s">
        <v>75</v>
      </c>
      <c r="C13" s="83">
        <f>C14+C17+C19</f>
        <v>670242</v>
      </c>
      <c r="D13" s="83">
        <f>D14+D17+D19</f>
        <v>669042</v>
      </c>
      <c r="E13" s="83">
        <f>E14+E17+E19</f>
        <v>669014.48</v>
      </c>
      <c r="F13" s="82">
        <f>(E13*100)/D13</f>
        <v>99.995886655845226</v>
      </c>
    </row>
    <row r="14" spans="1:6" x14ac:dyDescent="0.2">
      <c r="A14" s="54" t="s">
        <v>76</v>
      </c>
      <c r="B14" s="55" t="s">
        <v>77</v>
      </c>
      <c r="C14" s="84">
        <f>C15+C16</f>
        <v>565250</v>
      </c>
      <c r="D14" s="84">
        <f>D15+D16</f>
        <v>564640</v>
      </c>
      <c r="E14" s="84">
        <f>E15+E16</f>
        <v>564628.47</v>
      </c>
      <c r="F14" s="84">
        <f>(E14*100)/D14</f>
        <v>99.997957990932278</v>
      </c>
    </row>
    <row r="15" spans="1:6" x14ac:dyDescent="0.2">
      <c r="A15" s="56" t="s">
        <v>78</v>
      </c>
      <c r="B15" s="57" t="s">
        <v>79</v>
      </c>
      <c r="C15" s="85">
        <v>562000</v>
      </c>
      <c r="D15" s="85">
        <v>561080</v>
      </c>
      <c r="E15" s="85">
        <v>561075.51</v>
      </c>
      <c r="F15" s="85"/>
    </row>
    <row r="16" spans="1:6" x14ac:dyDescent="0.2">
      <c r="A16" s="56" t="s">
        <v>80</v>
      </c>
      <c r="B16" s="57" t="s">
        <v>81</v>
      </c>
      <c r="C16" s="85">
        <v>3250</v>
      </c>
      <c r="D16" s="85">
        <v>3560</v>
      </c>
      <c r="E16" s="85">
        <v>3552.96</v>
      </c>
      <c r="F16" s="85"/>
    </row>
    <row r="17" spans="1:6" x14ac:dyDescent="0.2">
      <c r="A17" s="54" t="s">
        <v>82</v>
      </c>
      <c r="B17" s="55" t="s">
        <v>83</v>
      </c>
      <c r="C17" s="84">
        <f>C18</f>
        <v>11864</v>
      </c>
      <c r="D17" s="84">
        <f>D18</f>
        <v>11224</v>
      </c>
      <c r="E17" s="84">
        <f>E18</f>
        <v>11222.27</v>
      </c>
      <c r="F17" s="84">
        <f>(E17*100)/D17</f>
        <v>99.984586600142549</v>
      </c>
    </row>
    <row r="18" spans="1:6" x14ac:dyDescent="0.2">
      <c r="A18" s="56" t="s">
        <v>84</v>
      </c>
      <c r="B18" s="57" t="s">
        <v>83</v>
      </c>
      <c r="C18" s="85">
        <v>11864</v>
      </c>
      <c r="D18" s="85">
        <v>11224</v>
      </c>
      <c r="E18" s="85">
        <v>11222.27</v>
      </c>
      <c r="F18" s="85"/>
    </row>
    <row r="19" spans="1:6" x14ac:dyDescent="0.2">
      <c r="A19" s="54" t="s">
        <v>85</v>
      </c>
      <c r="B19" s="55" t="s">
        <v>86</v>
      </c>
      <c r="C19" s="84">
        <f>C20</f>
        <v>93128</v>
      </c>
      <c r="D19" s="84">
        <f>D20</f>
        <v>93178</v>
      </c>
      <c r="E19" s="84">
        <f>E20</f>
        <v>93163.74</v>
      </c>
      <c r="F19" s="84">
        <f>(E19*100)/D19</f>
        <v>99.984695958273406</v>
      </c>
    </row>
    <row r="20" spans="1:6" x14ac:dyDescent="0.2">
      <c r="A20" s="56" t="s">
        <v>87</v>
      </c>
      <c r="B20" s="57" t="s">
        <v>88</v>
      </c>
      <c r="C20" s="85">
        <v>93128</v>
      </c>
      <c r="D20" s="85">
        <v>93178</v>
      </c>
      <c r="E20" s="85">
        <v>93163.74</v>
      </c>
      <c r="F20" s="85"/>
    </row>
    <row r="21" spans="1:6" x14ac:dyDescent="0.2">
      <c r="A21" s="52" t="s">
        <v>89</v>
      </c>
      <c r="B21" s="53" t="s">
        <v>90</v>
      </c>
      <c r="C21" s="83">
        <f>C22+C26+C31+C40+C42</f>
        <v>105555</v>
      </c>
      <c r="D21" s="83">
        <f>D22+D26+D31+D40+D42</f>
        <v>120470</v>
      </c>
      <c r="E21" s="83">
        <f>E22+E26+E31+E40+E42</f>
        <v>119435.68000000001</v>
      </c>
      <c r="F21" s="82">
        <f>(E21*100)/D21</f>
        <v>99.141429401510749</v>
      </c>
    </row>
    <row r="22" spans="1:6" x14ac:dyDescent="0.2">
      <c r="A22" s="54" t="s">
        <v>91</v>
      </c>
      <c r="B22" s="55" t="s">
        <v>92</v>
      </c>
      <c r="C22" s="84">
        <f>C23+C24+C25</f>
        <v>19100</v>
      </c>
      <c r="D22" s="84">
        <f>D23+D24+D25</f>
        <v>20650</v>
      </c>
      <c r="E22" s="84">
        <f>E23+E24+E25</f>
        <v>20426.839999999997</v>
      </c>
      <c r="F22" s="84">
        <f>(E22*100)/D22</f>
        <v>98.919322033898311</v>
      </c>
    </row>
    <row r="23" spans="1:6" x14ac:dyDescent="0.2">
      <c r="A23" s="56" t="s">
        <v>93</v>
      </c>
      <c r="B23" s="57" t="s">
        <v>94</v>
      </c>
      <c r="C23" s="85">
        <v>8500</v>
      </c>
      <c r="D23" s="85">
        <v>9900</v>
      </c>
      <c r="E23" s="85">
        <v>9738.7199999999993</v>
      </c>
      <c r="F23" s="85"/>
    </row>
    <row r="24" spans="1:6" ht="25.5" x14ac:dyDescent="0.2">
      <c r="A24" s="56" t="s">
        <v>95</v>
      </c>
      <c r="B24" s="57" t="s">
        <v>96</v>
      </c>
      <c r="C24" s="85">
        <v>10100</v>
      </c>
      <c r="D24" s="85">
        <v>10250</v>
      </c>
      <c r="E24" s="85">
        <v>10219.27</v>
      </c>
      <c r="F24" s="85"/>
    </row>
    <row r="25" spans="1:6" x14ac:dyDescent="0.2">
      <c r="A25" s="56" t="s">
        <v>97</v>
      </c>
      <c r="B25" s="57" t="s">
        <v>98</v>
      </c>
      <c r="C25" s="85">
        <v>500</v>
      </c>
      <c r="D25" s="85">
        <v>500</v>
      </c>
      <c r="E25" s="85">
        <v>468.85</v>
      </c>
      <c r="F25" s="85"/>
    </row>
    <row r="26" spans="1:6" x14ac:dyDescent="0.2">
      <c r="A26" s="54" t="s">
        <v>99</v>
      </c>
      <c r="B26" s="55" t="s">
        <v>100</v>
      </c>
      <c r="C26" s="84">
        <f>C27+C28+C29+C30</f>
        <v>8850</v>
      </c>
      <c r="D26" s="84">
        <f>D27+D28+D29+D30</f>
        <v>9100</v>
      </c>
      <c r="E26" s="84">
        <f>E27+E28+E29+E30</f>
        <v>8772.91</v>
      </c>
      <c r="F26" s="84">
        <f>(E26*100)/D26</f>
        <v>96.405604395604399</v>
      </c>
    </row>
    <row r="27" spans="1:6" x14ac:dyDescent="0.2">
      <c r="A27" s="56" t="s">
        <v>101</v>
      </c>
      <c r="B27" s="57" t="s">
        <v>102</v>
      </c>
      <c r="C27" s="85">
        <v>6400</v>
      </c>
      <c r="D27" s="85">
        <v>6400</v>
      </c>
      <c r="E27" s="85">
        <v>6251.62</v>
      </c>
      <c r="F27" s="85"/>
    </row>
    <row r="28" spans="1:6" x14ac:dyDescent="0.2">
      <c r="A28" s="56" t="s">
        <v>103</v>
      </c>
      <c r="B28" s="57" t="s">
        <v>104</v>
      </c>
      <c r="C28" s="85">
        <v>800</v>
      </c>
      <c r="D28" s="85">
        <v>1050</v>
      </c>
      <c r="E28" s="85">
        <v>1037.24</v>
      </c>
      <c r="F28" s="85"/>
    </row>
    <row r="29" spans="1:6" x14ac:dyDescent="0.2">
      <c r="A29" s="56" t="s">
        <v>105</v>
      </c>
      <c r="B29" s="57" t="s">
        <v>106</v>
      </c>
      <c r="C29" s="85">
        <v>150</v>
      </c>
      <c r="D29" s="85">
        <v>150</v>
      </c>
      <c r="E29" s="85">
        <v>133.72999999999999</v>
      </c>
      <c r="F29" s="85"/>
    </row>
    <row r="30" spans="1:6" x14ac:dyDescent="0.2">
      <c r="A30" s="56" t="s">
        <v>107</v>
      </c>
      <c r="B30" s="57" t="s">
        <v>108</v>
      </c>
      <c r="C30" s="85">
        <v>1500</v>
      </c>
      <c r="D30" s="85">
        <v>1500</v>
      </c>
      <c r="E30" s="85">
        <v>1350.32</v>
      </c>
      <c r="F30" s="85"/>
    </row>
    <row r="31" spans="1:6" x14ac:dyDescent="0.2">
      <c r="A31" s="54" t="s">
        <v>109</v>
      </c>
      <c r="B31" s="55" t="s">
        <v>110</v>
      </c>
      <c r="C31" s="84">
        <f>C32+C33+C34+C35+C36+C37+C38+C39</f>
        <v>75205</v>
      </c>
      <c r="D31" s="84">
        <f>D32+D33+D34+D35+D36+D37+D38+D39</f>
        <v>89055</v>
      </c>
      <c r="E31" s="84">
        <f>E32+E33+E34+E35+E36+E37+E38+E39</f>
        <v>88680.75</v>
      </c>
      <c r="F31" s="84">
        <f>(E31*100)/D31</f>
        <v>99.579754084554494</v>
      </c>
    </row>
    <row r="32" spans="1:6" x14ac:dyDescent="0.2">
      <c r="A32" s="56" t="s">
        <v>111</v>
      </c>
      <c r="B32" s="57" t="s">
        <v>112</v>
      </c>
      <c r="C32" s="85">
        <v>4700</v>
      </c>
      <c r="D32" s="85">
        <v>4700</v>
      </c>
      <c r="E32" s="85">
        <v>4698.41</v>
      </c>
      <c r="F32" s="85"/>
    </row>
    <row r="33" spans="1:6" x14ac:dyDescent="0.2">
      <c r="A33" s="56" t="s">
        <v>113</v>
      </c>
      <c r="B33" s="57" t="s">
        <v>114</v>
      </c>
      <c r="C33" s="85">
        <v>460</v>
      </c>
      <c r="D33" s="85">
        <v>160</v>
      </c>
      <c r="E33" s="85">
        <v>133</v>
      </c>
      <c r="F33" s="85"/>
    </row>
    <row r="34" spans="1:6" x14ac:dyDescent="0.2">
      <c r="A34" s="56" t="s">
        <v>115</v>
      </c>
      <c r="B34" s="57" t="s">
        <v>116</v>
      </c>
      <c r="C34" s="85">
        <v>265</v>
      </c>
      <c r="D34" s="85">
        <v>45</v>
      </c>
      <c r="E34" s="85">
        <v>0</v>
      </c>
      <c r="F34" s="85"/>
    </row>
    <row r="35" spans="1:6" x14ac:dyDescent="0.2">
      <c r="A35" s="56" t="s">
        <v>117</v>
      </c>
      <c r="B35" s="57" t="s">
        <v>118</v>
      </c>
      <c r="C35" s="85">
        <v>2500</v>
      </c>
      <c r="D35" s="85">
        <v>2650</v>
      </c>
      <c r="E35" s="85">
        <v>2582.9299999999998</v>
      </c>
      <c r="F35" s="85"/>
    </row>
    <row r="36" spans="1:6" x14ac:dyDescent="0.2">
      <c r="A36" s="56" t="s">
        <v>119</v>
      </c>
      <c r="B36" s="57" t="s">
        <v>120</v>
      </c>
      <c r="C36" s="85">
        <v>1440</v>
      </c>
      <c r="D36" s="85">
        <v>1440</v>
      </c>
      <c r="E36" s="85">
        <v>1440</v>
      </c>
      <c r="F36" s="85"/>
    </row>
    <row r="37" spans="1:6" x14ac:dyDescent="0.2">
      <c r="A37" s="56" t="s">
        <v>121</v>
      </c>
      <c r="B37" s="57" t="s">
        <v>122</v>
      </c>
      <c r="C37" s="85">
        <v>65000</v>
      </c>
      <c r="D37" s="85">
        <v>79220</v>
      </c>
      <c r="E37" s="85">
        <v>79205.55</v>
      </c>
      <c r="F37" s="85"/>
    </row>
    <row r="38" spans="1:6" x14ac:dyDescent="0.2">
      <c r="A38" s="56" t="s">
        <v>123</v>
      </c>
      <c r="B38" s="57" t="s">
        <v>124</v>
      </c>
      <c r="C38" s="85">
        <v>40</v>
      </c>
      <c r="D38" s="85">
        <v>40</v>
      </c>
      <c r="E38" s="85">
        <v>19.920000000000002</v>
      </c>
      <c r="F38" s="85"/>
    </row>
    <row r="39" spans="1:6" x14ac:dyDescent="0.2">
      <c r="A39" s="56" t="s">
        <v>125</v>
      </c>
      <c r="B39" s="57" t="s">
        <v>126</v>
      </c>
      <c r="C39" s="85">
        <v>800</v>
      </c>
      <c r="D39" s="85">
        <v>800</v>
      </c>
      <c r="E39" s="85">
        <v>600.94000000000005</v>
      </c>
      <c r="F39" s="85"/>
    </row>
    <row r="40" spans="1:6" x14ac:dyDescent="0.2">
      <c r="A40" s="54" t="s">
        <v>127</v>
      </c>
      <c r="B40" s="55" t="s">
        <v>128</v>
      </c>
      <c r="C40" s="84">
        <f>C41</f>
        <v>700</v>
      </c>
      <c r="D40" s="84">
        <f>D41</f>
        <v>415</v>
      </c>
      <c r="E40" s="84">
        <f>E41</f>
        <v>414.16</v>
      </c>
      <c r="F40" s="84">
        <f>(E40*100)/D40</f>
        <v>99.797590361445785</v>
      </c>
    </row>
    <row r="41" spans="1:6" ht="25.5" x14ac:dyDescent="0.2">
      <c r="A41" s="56" t="s">
        <v>129</v>
      </c>
      <c r="B41" s="57" t="s">
        <v>130</v>
      </c>
      <c r="C41" s="85">
        <v>700</v>
      </c>
      <c r="D41" s="85">
        <v>415</v>
      </c>
      <c r="E41" s="85">
        <v>414.16</v>
      </c>
      <c r="F41" s="85"/>
    </row>
    <row r="42" spans="1:6" x14ac:dyDescent="0.2">
      <c r="A42" s="54" t="s">
        <v>131</v>
      </c>
      <c r="B42" s="55" t="s">
        <v>132</v>
      </c>
      <c r="C42" s="84">
        <f>C43+C44+C45</f>
        <v>1700</v>
      </c>
      <c r="D42" s="84">
        <f>D43+D44+D45</f>
        <v>1250</v>
      </c>
      <c r="E42" s="84">
        <f>E43+E44+E45</f>
        <v>1141.02</v>
      </c>
      <c r="F42" s="84">
        <f>(E42*100)/D42</f>
        <v>91.281599999999997</v>
      </c>
    </row>
    <row r="43" spans="1:6" x14ac:dyDescent="0.2">
      <c r="A43" s="56" t="s">
        <v>133</v>
      </c>
      <c r="B43" s="57" t="s">
        <v>134</v>
      </c>
      <c r="C43" s="85">
        <v>700</v>
      </c>
      <c r="D43" s="85">
        <v>700</v>
      </c>
      <c r="E43" s="85">
        <v>630.91999999999996</v>
      </c>
      <c r="F43" s="85"/>
    </row>
    <row r="44" spans="1:6" x14ac:dyDescent="0.2">
      <c r="A44" s="56" t="s">
        <v>135</v>
      </c>
      <c r="B44" s="57" t="s">
        <v>136</v>
      </c>
      <c r="C44" s="85">
        <v>500</v>
      </c>
      <c r="D44" s="85">
        <v>500</v>
      </c>
      <c r="E44" s="85">
        <v>500</v>
      </c>
      <c r="F44" s="85"/>
    </row>
    <row r="45" spans="1:6" x14ac:dyDescent="0.2">
      <c r="A45" s="56" t="s">
        <v>137</v>
      </c>
      <c r="B45" s="57" t="s">
        <v>132</v>
      </c>
      <c r="C45" s="85">
        <v>500</v>
      </c>
      <c r="D45" s="85">
        <v>50</v>
      </c>
      <c r="E45" s="85">
        <v>10.1</v>
      </c>
      <c r="F45" s="85"/>
    </row>
    <row r="46" spans="1:6" x14ac:dyDescent="0.2">
      <c r="A46" s="52" t="s">
        <v>138</v>
      </c>
      <c r="B46" s="53" t="s">
        <v>139</v>
      </c>
      <c r="C46" s="83">
        <f>C47+C49</f>
        <v>1175</v>
      </c>
      <c r="D46" s="83">
        <f>D47+D49</f>
        <v>991</v>
      </c>
      <c r="E46" s="83">
        <f>E47+E49</f>
        <v>987.86</v>
      </c>
      <c r="F46" s="82">
        <f>(E46*100)/D46</f>
        <v>99.683148335015133</v>
      </c>
    </row>
    <row r="47" spans="1:6" x14ac:dyDescent="0.2">
      <c r="A47" s="54" t="s">
        <v>140</v>
      </c>
      <c r="B47" s="55" t="s">
        <v>141</v>
      </c>
      <c r="C47" s="84">
        <f>C48</f>
        <v>505</v>
      </c>
      <c r="D47" s="84">
        <f>D48</f>
        <v>456</v>
      </c>
      <c r="E47" s="84">
        <f>E48</f>
        <v>455.02</v>
      </c>
      <c r="F47" s="84">
        <f>(E47*100)/D47</f>
        <v>99.785087719298247</v>
      </c>
    </row>
    <row r="48" spans="1:6" ht="25.5" x14ac:dyDescent="0.2">
      <c r="A48" s="56" t="s">
        <v>142</v>
      </c>
      <c r="B48" s="57" t="s">
        <v>143</v>
      </c>
      <c r="C48" s="85">
        <v>505</v>
      </c>
      <c r="D48" s="85">
        <v>456</v>
      </c>
      <c r="E48" s="85">
        <v>455.02</v>
      </c>
      <c r="F48" s="85"/>
    </row>
    <row r="49" spans="1:6" x14ac:dyDescent="0.2">
      <c r="A49" s="54" t="s">
        <v>144</v>
      </c>
      <c r="B49" s="55" t="s">
        <v>145</v>
      </c>
      <c r="C49" s="84">
        <f>C50+C51</f>
        <v>670</v>
      </c>
      <c r="D49" s="84">
        <f>D50+D51</f>
        <v>535</v>
      </c>
      <c r="E49" s="84">
        <f>E50+E51</f>
        <v>532.84</v>
      </c>
      <c r="F49" s="84">
        <f>(E49*100)/D49</f>
        <v>99.596261682242996</v>
      </c>
    </row>
    <row r="50" spans="1:6" x14ac:dyDescent="0.2">
      <c r="A50" s="56" t="s">
        <v>146</v>
      </c>
      <c r="B50" s="57" t="s">
        <v>147</v>
      </c>
      <c r="C50" s="85">
        <v>620</v>
      </c>
      <c r="D50" s="85">
        <v>535</v>
      </c>
      <c r="E50" s="85">
        <v>532.84</v>
      </c>
      <c r="F50" s="85"/>
    </row>
    <row r="51" spans="1:6" x14ac:dyDescent="0.2">
      <c r="A51" s="56" t="s">
        <v>148</v>
      </c>
      <c r="B51" s="57" t="s">
        <v>149</v>
      </c>
      <c r="C51" s="85">
        <v>50</v>
      </c>
      <c r="D51" s="85">
        <v>0</v>
      </c>
      <c r="E51" s="85">
        <v>0</v>
      </c>
      <c r="F51" s="85"/>
    </row>
    <row r="52" spans="1:6" x14ac:dyDescent="0.2">
      <c r="A52" s="50" t="s">
        <v>150</v>
      </c>
      <c r="B52" s="51" t="s">
        <v>151</v>
      </c>
      <c r="C52" s="81">
        <f t="shared" ref="C52:E54" si="0">C53</f>
        <v>4797</v>
      </c>
      <c r="D52" s="81">
        <f t="shared" si="0"/>
        <v>4802</v>
      </c>
      <c r="E52" s="81">
        <f t="shared" si="0"/>
        <v>4797.38</v>
      </c>
      <c r="F52" s="82">
        <f>(E52*100)/D52</f>
        <v>99.903790087463562</v>
      </c>
    </row>
    <row r="53" spans="1:6" x14ac:dyDescent="0.2">
      <c r="A53" s="52" t="s">
        <v>152</v>
      </c>
      <c r="B53" s="53" t="s">
        <v>153</v>
      </c>
      <c r="C53" s="83">
        <f t="shared" si="0"/>
        <v>4797</v>
      </c>
      <c r="D53" s="83">
        <f t="shared" si="0"/>
        <v>4802</v>
      </c>
      <c r="E53" s="83">
        <f t="shared" si="0"/>
        <v>4797.38</v>
      </c>
      <c r="F53" s="82">
        <f>(E53*100)/D53</f>
        <v>99.903790087463562</v>
      </c>
    </row>
    <row r="54" spans="1:6" x14ac:dyDescent="0.2">
      <c r="A54" s="54" t="s">
        <v>154</v>
      </c>
      <c r="B54" s="55" t="s">
        <v>155</v>
      </c>
      <c r="C54" s="84">
        <f t="shared" si="0"/>
        <v>4797</v>
      </c>
      <c r="D54" s="84">
        <f t="shared" si="0"/>
        <v>4802</v>
      </c>
      <c r="E54" s="84">
        <f t="shared" si="0"/>
        <v>4797.38</v>
      </c>
      <c r="F54" s="84">
        <f>(E54*100)/D54</f>
        <v>99.903790087463562</v>
      </c>
    </row>
    <row r="55" spans="1:6" x14ac:dyDescent="0.2">
      <c r="A55" s="56" t="s">
        <v>156</v>
      </c>
      <c r="B55" s="57" t="s">
        <v>157</v>
      </c>
      <c r="C55" s="85">
        <v>4797</v>
      </c>
      <c r="D55" s="85">
        <v>4802</v>
      </c>
      <c r="E55" s="85">
        <v>4797.38</v>
      </c>
      <c r="F55" s="85"/>
    </row>
    <row r="56" spans="1:6" x14ac:dyDescent="0.2">
      <c r="A56" s="50" t="s">
        <v>50</v>
      </c>
      <c r="B56" s="51" t="s">
        <v>51</v>
      </c>
      <c r="C56" s="81">
        <f t="shared" ref="C56:E57" si="1">C57</f>
        <v>781769</v>
      </c>
      <c r="D56" s="81">
        <f t="shared" si="1"/>
        <v>795305</v>
      </c>
      <c r="E56" s="81">
        <f t="shared" si="1"/>
        <v>794235.4</v>
      </c>
      <c r="F56" s="82">
        <f>(E56*100)/D56</f>
        <v>99.865510716014612</v>
      </c>
    </row>
    <row r="57" spans="1:6" x14ac:dyDescent="0.2">
      <c r="A57" s="52" t="s">
        <v>64</v>
      </c>
      <c r="B57" s="53" t="s">
        <v>65</v>
      </c>
      <c r="C57" s="83">
        <f t="shared" si="1"/>
        <v>781769</v>
      </c>
      <c r="D57" s="83">
        <f t="shared" si="1"/>
        <v>795305</v>
      </c>
      <c r="E57" s="83">
        <f t="shared" si="1"/>
        <v>794235.4</v>
      </c>
      <c r="F57" s="82">
        <f>(E57*100)/D57</f>
        <v>99.865510716014612</v>
      </c>
    </row>
    <row r="58" spans="1:6" ht="25.5" x14ac:dyDescent="0.2">
      <c r="A58" s="54" t="s">
        <v>66</v>
      </c>
      <c r="B58" s="55" t="s">
        <v>67</v>
      </c>
      <c r="C58" s="84">
        <f>C59+C60</f>
        <v>781769</v>
      </c>
      <c r="D58" s="84">
        <f>D59+D60</f>
        <v>795305</v>
      </c>
      <c r="E58" s="84">
        <f>E59+E60</f>
        <v>794235.4</v>
      </c>
      <c r="F58" s="84">
        <f>(E58*100)/D58</f>
        <v>99.865510716014612</v>
      </c>
    </row>
    <row r="59" spans="1:6" x14ac:dyDescent="0.2">
      <c r="A59" s="56" t="s">
        <v>68</v>
      </c>
      <c r="B59" s="57" t="s">
        <v>69</v>
      </c>
      <c r="C59" s="85">
        <v>776972</v>
      </c>
      <c r="D59" s="85">
        <v>790503</v>
      </c>
      <c r="E59" s="85">
        <v>789438.02</v>
      </c>
      <c r="F59" s="85"/>
    </row>
    <row r="60" spans="1:6" ht="25.5" x14ac:dyDescent="0.2">
      <c r="A60" s="56" t="s">
        <v>70</v>
      </c>
      <c r="B60" s="57" t="s">
        <v>71</v>
      </c>
      <c r="C60" s="85">
        <v>4797</v>
      </c>
      <c r="D60" s="85">
        <v>4802</v>
      </c>
      <c r="E60" s="85">
        <v>4797.38</v>
      </c>
      <c r="F60" s="85"/>
    </row>
    <row r="61" spans="1:6" x14ac:dyDescent="0.2">
      <c r="A61" s="49" t="s">
        <v>170</v>
      </c>
      <c r="B61" s="49" t="s">
        <v>177</v>
      </c>
      <c r="C61" s="79"/>
      <c r="D61" s="79"/>
      <c r="E61" s="79"/>
      <c r="F61" s="80" t="e">
        <f>(E61*100)/D61</f>
        <v>#DIV/0!</v>
      </c>
    </row>
    <row r="62" spans="1:6" x14ac:dyDescent="0.2">
      <c r="A62" s="50" t="s">
        <v>72</v>
      </c>
      <c r="B62" s="51" t="s">
        <v>73</v>
      </c>
      <c r="C62" s="81">
        <f>C63</f>
        <v>698</v>
      </c>
      <c r="D62" s="81">
        <f>D63</f>
        <v>698</v>
      </c>
      <c r="E62" s="81">
        <f>E63</f>
        <v>559.83000000000004</v>
      </c>
      <c r="F62" s="82">
        <f>(E62*100)/D62</f>
        <v>80.204871060171925</v>
      </c>
    </row>
    <row r="63" spans="1:6" x14ac:dyDescent="0.2">
      <c r="A63" s="52" t="s">
        <v>89</v>
      </c>
      <c r="B63" s="53" t="s">
        <v>90</v>
      </c>
      <c r="C63" s="83">
        <f>C64+C66</f>
        <v>698</v>
      </c>
      <c r="D63" s="83">
        <f>D64+D66</f>
        <v>698</v>
      </c>
      <c r="E63" s="83">
        <f>E64+E66</f>
        <v>559.83000000000004</v>
      </c>
      <c r="F63" s="82">
        <f>(E63*100)/D63</f>
        <v>80.204871060171925</v>
      </c>
    </row>
    <row r="64" spans="1:6" x14ac:dyDescent="0.2">
      <c r="A64" s="54" t="s">
        <v>99</v>
      </c>
      <c r="B64" s="55" t="s">
        <v>100</v>
      </c>
      <c r="C64" s="84">
        <f>C65</f>
        <v>598</v>
      </c>
      <c r="D64" s="84">
        <f>D65</f>
        <v>598</v>
      </c>
      <c r="E64" s="84">
        <f>E65</f>
        <v>559.83000000000004</v>
      </c>
      <c r="F64" s="84">
        <f>(E64*100)/D64</f>
        <v>93.61705685618729</v>
      </c>
    </row>
    <row r="65" spans="1:6" x14ac:dyDescent="0.2">
      <c r="A65" s="56" t="s">
        <v>101</v>
      </c>
      <c r="B65" s="57" t="s">
        <v>102</v>
      </c>
      <c r="C65" s="85">
        <v>598</v>
      </c>
      <c r="D65" s="85">
        <v>598</v>
      </c>
      <c r="E65" s="85">
        <v>559.83000000000004</v>
      </c>
      <c r="F65" s="85"/>
    </row>
    <row r="66" spans="1:6" x14ac:dyDescent="0.2">
      <c r="A66" s="54" t="s">
        <v>109</v>
      </c>
      <c r="B66" s="55" t="s">
        <v>110</v>
      </c>
      <c r="C66" s="84">
        <f>C67</f>
        <v>100</v>
      </c>
      <c r="D66" s="84">
        <f>D67</f>
        <v>100</v>
      </c>
      <c r="E66" s="84">
        <f>E67</f>
        <v>0</v>
      </c>
      <c r="F66" s="84">
        <f>(E66*100)/D66</f>
        <v>0</v>
      </c>
    </row>
    <row r="67" spans="1:6" x14ac:dyDescent="0.2">
      <c r="A67" s="56" t="s">
        <v>117</v>
      </c>
      <c r="B67" s="57" t="s">
        <v>118</v>
      </c>
      <c r="C67" s="85">
        <v>100</v>
      </c>
      <c r="D67" s="85">
        <v>100</v>
      </c>
      <c r="E67" s="85">
        <v>0</v>
      </c>
      <c r="F67" s="85"/>
    </row>
    <row r="68" spans="1:6" x14ac:dyDescent="0.2">
      <c r="A68" s="50" t="s">
        <v>150</v>
      </c>
      <c r="B68" s="51" t="s">
        <v>151</v>
      </c>
      <c r="C68" s="81">
        <f t="shared" ref="C68:E70" si="2">C69</f>
        <v>0</v>
      </c>
      <c r="D68" s="81">
        <f t="shared" si="2"/>
        <v>0</v>
      </c>
      <c r="E68" s="81">
        <f t="shared" si="2"/>
        <v>0</v>
      </c>
      <c r="F68" s="82" t="e">
        <f>(E68*100)/D68</f>
        <v>#DIV/0!</v>
      </c>
    </row>
    <row r="69" spans="1:6" x14ac:dyDescent="0.2">
      <c r="A69" s="52" t="s">
        <v>152</v>
      </c>
      <c r="B69" s="53" t="s">
        <v>153</v>
      </c>
      <c r="C69" s="83">
        <f t="shared" si="2"/>
        <v>0</v>
      </c>
      <c r="D69" s="83">
        <f t="shared" si="2"/>
        <v>0</v>
      </c>
      <c r="E69" s="83">
        <f t="shared" si="2"/>
        <v>0</v>
      </c>
      <c r="F69" s="82" t="e">
        <f>(E69*100)/D69</f>
        <v>#DIV/0!</v>
      </c>
    </row>
    <row r="70" spans="1:6" x14ac:dyDescent="0.2">
      <c r="A70" s="54" t="s">
        <v>179</v>
      </c>
      <c r="B70" s="55" t="s">
        <v>180</v>
      </c>
      <c r="C70" s="84">
        <f t="shared" si="2"/>
        <v>0</v>
      </c>
      <c r="D70" s="84">
        <f t="shared" si="2"/>
        <v>0</v>
      </c>
      <c r="E70" s="84">
        <f t="shared" si="2"/>
        <v>0</v>
      </c>
      <c r="F70" s="84" t="e">
        <f>(E70*100)/D70</f>
        <v>#DIV/0!</v>
      </c>
    </row>
    <row r="71" spans="1:6" x14ac:dyDescent="0.2">
      <c r="A71" s="56" t="s">
        <v>181</v>
      </c>
      <c r="B71" s="57" t="s">
        <v>182</v>
      </c>
      <c r="C71" s="85">
        <v>0</v>
      </c>
      <c r="D71" s="85">
        <v>0</v>
      </c>
      <c r="E71" s="85">
        <v>0</v>
      </c>
      <c r="F71" s="85"/>
    </row>
    <row r="72" spans="1:6" x14ac:dyDescent="0.2">
      <c r="A72" s="50" t="s">
        <v>50</v>
      </c>
      <c r="B72" s="51" t="s">
        <v>51</v>
      </c>
      <c r="C72" s="81">
        <f t="shared" ref="C72:E74" si="3">C73</f>
        <v>698</v>
      </c>
      <c r="D72" s="81">
        <f t="shared" si="3"/>
        <v>698</v>
      </c>
      <c r="E72" s="81">
        <f t="shared" si="3"/>
        <v>559.83000000000004</v>
      </c>
      <c r="F72" s="82">
        <f>(E72*100)/D72</f>
        <v>80.204871060171925</v>
      </c>
    </row>
    <row r="73" spans="1:6" x14ac:dyDescent="0.2">
      <c r="A73" s="52" t="s">
        <v>58</v>
      </c>
      <c r="B73" s="53" t="s">
        <v>59</v>
      </c>
      <c r="C73" s="83">
        <f t="shared" si="3"/>
        <v>698</v>
      </c>
      <c r="D73" s="83">
        <f t="shared" si="3"/>
        <v>698</v>
      </c>
      <c r="E73" s="83">
        <f t="shared" si="3"/>
        <v>559.83000000000004</v>
      </c>
      <c r="F73" s="82">
        <f>(E73*100)/D73</f>
        <v>80.204871060171925</v>
      </c>
    </row>
    <row r="74" spans="1:6" x14ac:dyDescent="0.2">
      <c r="A74" s="54" t="s">
        <v>60</v>
      </c>
      <c r="B74" s="55" t="s">
        <v>61</v>
      </c>
      <c r="C74" s="84">
        <f t="shared" si="3"/>
        <v>698</v>
      </c>
      <c r="D74" s="84">
        <f t="shared" si="3"/>
        <v>698</v>
      </c>
      <c r="E74" s="84">
        <f t="shared" si="3"/>
        <v>559.83000000000004</v>
      </c>
      <c r="F74" s="84">
        <f>(E74*100)/D74</f>
        <v>80.204871060171925</v>
      </c>
    </row>
    <row r="75" spans="1:6" x14ac:dyDescent="0.2">
      <c r="A75" s="56" t="s">
        <v>62</v>
      </c>
      <c r="B75" s="57" t="s">
        <v>63</v>
      </c>
      <c r="C75" s="85">
        <v>698</v>
      </c>
      <c r="D75" s="85">
        <v>698</v>
      </c>
      <c r="E75" s="85">
        <v>559.83000000000004</v>
      </c>
      <c r="F75" s="85"/>
    </row>
    <row r="76" spans="1:6" x14ac:dyDescent="0.2">
      <c r="A76" s="49" t="s">
        <v>74</v>
      </c>
      <c r="B76" s="49" t="s">
        <v>178</v>
      </c>
      <c r="C76" s="79"/>
      <c r="D76" s="79"/>
      <c r="E76" s="79"/>
      <c r="F76" s="80" t="e">
        <f>(E76*100)/D76</f>
        <v>#DIV/0!</v>
      </c>
    </row>
    <row r="77" spans="1:6" x14ac:dyDescent="0.2">
      <c r="A77" s="50" t="s">
        <v>50</v>
      </c>
      <c r="B77" s="51" t="s">
        <v>51</v>
      </c>
      <c r="C77" s="81">
        <f t="shared" ref="C77:E79" si="4">C78</f>
        <v>0</v>
      </c>
      <c r="D77" s="81">
        <f t="shared" si="4"/>
        <v>0</v>
      </c>
      <c r="E77" s="81">
        <f t="shared" si="4"/>
        <v>0.97</v>
      </c>
      <c r="F77" s="82" t="e">
        <f>(E77*100)/D77</f>
        <v>#DIV/0!</v>
      </c>
    </row>
    <row r="78" spans="1:6" x14ac:dyDescent="0.2">
      <c r="A78" s="52" t="s">
        <v>52</v>
      </c>
      <c r="B78" s="53" t="s">
        <v>53</v>
      </c>
      <c r="C78" s="83">
        <f t="shared" si="4"/>
        <v>0</v>
      </c>
      <c r="D78" s="83">
        <f t="shared" si="4"/>
        <v>0</v>
      </c>
      <c r="E78" s="83">
        <f t="shared" si="4"/>
        <v>0.97</v>
      </c>
      <c r="F78" s="82" t="e">
        <f>(E78*100)/D78</f>
        <v>#DIV/0!</v>
      </c>
    </row>
    <row r="79" spans="1:6" x14ac:dyDescent="0.2">
      <c r="A79" s="54" t="s">
        <v>54</v>
      </c>
      <c r="B79" s="55" t="s">
        <v>55</v>
      </c>
      <c r="C79" s="84">
        <f t="shared" si="4"/>
        <v>0</v>
      </c>
      <c r="D79" s="84">
        <f t="shared" si="4"/>
        <v>0</v>
      </c>
      <c r="E79" s="84">
        <f t="shared" si="4"/>
        <v>0.97</v>
      </c>
      <c r="F79" s="84" t="e">
        <f>(E79*100)/D79</f>
        <v>#DIV/0!</v>
      </c>
    </row>
    <row r="80" spans="1:6" x14ac:dyDescent="0.2">
      <c r="A80" s="56" t="s">
        <v>56</v>
      </c>
      <c r="B80" s="57" t="s">
        <v>57</v>
      </c>
      <c r="C80" s="85">
        <v>0</v>
      </c>
      <c r="D80" s="85">
        <v>0</v>
      </c>
      <c r="E80" s="85">
        <v>0.97</v>
      </c>
      <c r="F80" s="85"/>
    </row>
    <row r="81" spans="1:6" x14ac:dyDescent="0.2">
      <c r="A81" s="49" t="s">
        <v>171</v>
      </c>
      <c r="B81" s="49" t="s">
        <v>183</v>
      </c>
      <c r="C81" s="79"/>
      <c r="D81" s="79"/>
      <c r="E81" s="79"/>
      <c r="F81" s="80" t="e">
        <f>(E81*100)/D81</f>
        <v>#DIV/0!</v>
      </c>
    </row>
    <row r="82" spans="1:6" s="58" customFormat="1" x14ac:dyDescent="0.2"/>
    <row r="83" spans="1:6" s="58" customFormat="1" x14ac:dyDescent="0.2"/>
    <row r="84" spans="1:6" s="58" customFormat="1" x14ac:dyDescent="0.2"/>
    <row r="85" spans="1:6" s="58" customFormat="1" x14ac:dyDescent="0.2"/>
    <row r="86" spans="1:6" s="58" customFormat="1" x14ac:dyDescent="0.2"/>
    <row r="87" spans="1:6" s="58" customFormat="1" x14ac:dyDescent="0.2"/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Glunčić</cp:lastModifiedBy>
  <cp:lastPrinted>2023-07-24T12:33:14Z</cp:lastPrinted>
  <dcterms:created xsi:type="dcterms:W3CDTF">2022-08-12T12:51:27Z</dcterms:created>
  <dcterms:modified xsi:type="dcterms:W3CDTF">2026-03-18T08:41:00Z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