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risevac\Desktop\ŽDO OS - godišnje izvršenje FP 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<sst xmlns="http://schemas.openxmlformats.org/spreadsheetml/2006/main" count="399" uniqueCount="186">
  <si>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</si>
  <si>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</si>
  <si>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</si>
  <si>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</si>
  <si>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</si>
  <si>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</si>
  <si>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</si>
  <si>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</si>
  <si>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</si>
  <si>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</si>
  <si>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</si>
  <si>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</si>
  <si>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</si>
  <si>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</si>
  <si>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</si>
  <si>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</si>
  <si>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</si>
  <si>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</si>
  <si>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</si>
  <si>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</si>
  <si>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</si>
  <si>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</si>
  <si>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</si>
  <si>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</si>
  <si>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</si>
  <si>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</si>
  <si>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</si>
  <si>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</si>
  <si>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</si>
  <si>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</si>
  <si>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</si>
  <si>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</si>
  <si>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</si>
  <si>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</si>
  <si>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</si>
  <si>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</si>
  <si>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</si>
  <si>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</si>
  <si>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</si>
  <si>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</si>
  <si>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</si>
  <si>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</si>
  <si>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</si>
  <si>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</si>
  <si>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</si>
  <si>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</si>
  <si>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</si>
  <si>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</si>
  <si>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</si>
  <si>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</si>
  <si>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</si>
  <si>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</si>
  <si>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</si>
  <si>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</si>
  <si>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632</t>
  </si>
  <si>
    <t>POMOĆI OD MEĐUN.ORG,INSTIT. I TIJELA EU</t>
  </si>
  <si>
    <t>6323</t>
  </si>
  <si>
    <t>TEKUĆE POMOĆI OD INSIT. I TIJELA EU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</si>
  <si>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</si>
  <si>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</si>
  <si>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</si>
  <si>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</si>
  <si>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</si>
  <si>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</si>
  <si>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</si>
  <si>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</si>
  <si>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</si>
  <si>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</si>
  <si>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</si>
  <si>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</si>
  <si>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</si>
  <si>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</si>
  <si>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</si>
  <si>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</si>
  <si>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</si>
  <si>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</si>
  <si>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</si>
  <si>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</si>
  <si>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</si>
  <si>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</si>
  <si>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</si>
  <si>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</si>
  <si>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</si>
  <si>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</si>
  <si>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</si>
  <si>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</si>
  <si>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</si>
  <si>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</si>
  <si>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</si>
  <si>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</si>
  <si>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</si>
  <si>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</si>
  <si>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</si>
  <si>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</si>
  <si>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</si>
  <si>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</si>
  <si>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</si>
  <si>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</si>
  <si>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</si>
  <si>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</si>
  <si>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</si>
  <si>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</si>
  <si>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</si>
  <si>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</si>
  <si>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</si>
  <si>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</si>
  <si>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</si>
  <si>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</si>
  <si>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</si>
  <si>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</si>
  <si>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</si>
  <si>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</si>
  <si>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</si>
  <si>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</si>
  <si>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</si>
  <si>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</si>
  <si>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</si>
  <si>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</si>
  <si>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</si>
  <si>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</si>
  <si>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</si>
  <si>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</si>
  <si>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</si>
  <si>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</si>
  <si>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</si>
  <si>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</si>
  <si>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</si>
  <si>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</si>
  <si>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</si>
  <si>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</si>
  <si>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</si>
  <si>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</si>
  <si>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</si>
  <si>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</si>
  <si>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</si>
  <si>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</si>
  <si>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</si>
  <si>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</si>
  <si>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</si>
  <si>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</si>
  <si>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</si>
  <si>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</si>
  <si>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</si>
  <si>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</si>
  <si>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</si>
  <si>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</si>
  <si>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</si>
  <si>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</si>
  <si>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</si>
  <si>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</si>
  <si>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</si>
  <si>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</si>
  <si>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</si>
  <si>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</si>
  <si>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</si>
  <si>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</si>
  <si>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</si>
  <si>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</si>
  <si>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</si>
  <si>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</si>
  <si>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</si>
  <si>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</si>
  <si>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</si>
  <si>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</si>
  <si>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</si>
  <si>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</si>
  <si>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</si>
  <si>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</si>
  <si>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5 Pomoći</t>
  </si>
  <si>
    <t>51 Pomoći EU</t>
  </si>
  <si>
    <t>3 Javni red i sigurnost</t>
  </si>
  <si>
    <t>0330 Sudovi</t>
  </si>
  <si>
    <t>109 Ministarstvo pravosuđa, uprave i digitalne transofrmacije</t>
  </si>
  <si>
    <t>75 Županijska državna odvjetništva</t>
  </si>
  <si>
    <t>3620 OSIJEK ŽUPANIJSKO DRŽAVNO ODVJETNIŠTVO</t>
  </si>
  <si>
    <t>2812 Djelovanje državnih odvjetništava</t>
  </si>
  <si>
    <t>11</t>
  </si>
  <si>
    <t>51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</si>
  <si>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</si>
  <si>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</si>
  <si>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</si>
  <si>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</si>
  <si>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</si>
  <si>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</si>
  <si>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Vlastiti prihodi</t>
  </si>
  <si>
    <t>Pomoći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</si>
</sst>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K12" sqref="K12"/>
    </sheetView>
  </sheetViews>
  <sheetFormatPr defaultRowHeight="15" x14ac:dyDescent="0.25"/>
  <cols>
    <col min="6" max="10" width="25.28515625" customWidth="1"/>
    <col min="11" max="11" width="16.42578125" customWidth="1"/>
    <col min="12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2324580.41</v>
      </c>
      <c r="H10" s="86">
        <v>2554163</v>
      </c>
      <c r="I10" s="86">
        <v>2573248</v>
      </c>
      <c r="J10" s="86">
        <v>2568782.15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2324580.41</v>
      </c>
      <c r="H12" s="87">
        <f>ROUND(H10+H11,2)</f>
        <v>2554163</v>
      </c>
      <c r="I12" s="87">
        <f>ROUND(I10+I11,2)</f>
        <v>2573248</v>
      </c>
      <c r="J12" s="87">
        <f>ROUND(J10+J11,2)</f>
        <v>2568782.15</v>
      </c>
      <c r="K12" s="88">
        <f>J12/G12*100</f>
        <v>110.50519650554899</v>
      </c>
      <c r="L12" s="88">
        <f>J12/I12*100</f>
        <v>99.826450851219903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2320179.7999999998</v>
      </c>
      <c r="H13" s="86">
        <v>2549493</v>
      </c>
      <c r="I13" s="86">
        <v>2568578</v>
      </c>
      <c r="J13" s="86">
        <v>2564143.11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4457.08</v>
      </c>
      <c r="H14" s="86">
        <v>4670</v>
      </c>
      <c r="I14" s="86">
        <v>4670</v>
      </c>
      <c r="J14" s="86">
        <v>4638.2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2324636.88</v>
      </c>
      <c r="H15" s="87">
        <f>ROUND(H13+H14,2)</f>
        <v>2554163</v>
      </c>
      <c r="I15" s="87">
        <f>ROUND(I13+I14,2)</f>
        <v>2573248</v>
      </c>
      <c r="J15" s="87">
        <f>ROUND(J13+J14,2)</f>
        <v>2568781.31</v>
      </c>
      <c r="K15" s="88">
        <f>J15/G15*100</f>
        <v>110.50247598239901</v>
      </c>
      <c r="L15" s="88">
        <f>J15/I15*100</f>
        <v>99.826418207650406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-56.47</v>
      </c>
      <c r="H16" s="90">
        <f>ROUND(H12-H15,2)</f>
        <v>0</v>
      </c>
      <c r="I16" s="90">
        <f>ROUND(I12-I15,2)</f>
        <v>0</v>
      </c>
      <c r="J16" s="90">
        <f>ROUND(J12-J15,2)</f>
        <v>0.84</v>
      </c>
      <c r="K16" s="88">
        <f>J16/G16*100</f>
        <v>-1.48751549495307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62.71</v>
      </c>
      <c r="H24" s="86"/>
      <c r="I24" s="86"/>
      <c r="J24" s="86">
        <v>6.24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-6.24</v>
      </c>
      <c r="H25" s="86"/>
      <c r="I25" s="86"/>
      <c r="J25" s="86">
        <v>-7.08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56.47</v>
      </c>
      <c r="H26" s="94">
        <f>ROUND(H24+H25,2)</f>
        <v>0</v>
      </c>
      <c r="I26" s="94">
        <f>ROUND(I24+I25,2)</f>
        <v>0</v>
      </c>
      <c r="J26" s="94">
        <f>ROUND(J24+J25,2)</f>
        <v>-0.84</v>
      </c>
      <c r="K26" s="93">
        <f>J26/G26*100</f>
        <v>-1.48751549495307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zoomScale="90" zoomScaleNormal="90" workbookViewId="0">
      <selection activeCell="J15" sqref="J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2324580.41</v>
      </c>
      <c r="H10" s="65">
        <f>H11</f>
        <v>2554163</v>
      </c>
      <c r="I10" s="65">
        <f>I11</f>
        <v>2573248</v>
      </c>
      <c r="J10" s="65">
        <f>J11</f>
        <v>2568782.1500000004</v>
      </c>
      <c r="K10" s="69">
        <f t="shared" ref="K10:K21" si="0">(J10*100)/G10</f>
        <v>110.50519650554914</v>
      </c>
      <c r="L10" s="69">
        <f t="shared" ref="L10:L21" si="1">(J10*100)/I10</f>
        <v>99.826450851219931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2324580.41</v>
      </c>
      <c r="H11" s="65">
        <f>H12+H15+H18</f>
        <v>2554163</v>
      </c>
      <c r="I11" s="65">
        <f>I12+I15+I18</f>
        <v>2573248</v>
      </c>
      <c r="J11" s="65">
        <f>J12+J15+J18</f>
        <v>2568782.1500000004</v>
      </c>
      <c r="K11" s="65">
        <f t="shared" si="0"/>
        <v>110.50519650554914</v>
      </c>
      <c r="L11" s="65">
        <f t="shared" si="1"/>
        <v>99.826450851219931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329.01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>
        <f t="shared" si="0"/>
        <v>0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329.01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>
        <f t="shared" si="0"/>
        <v>0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329.01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396.32</v>
      </c>
      <c r="H15" s="65">
        <f t="shared" si="3"/>
        <v>465</v>
      </c>
      <c r="I15" s="65">
        <f t="shared" si="3"/>
        <v>465</v>
      </c>
      <c r="J15" s="65">
        <f t="shared" si="3"/>
        <v>363.2</v>
      </c>
      <c r="K15" s="65">
        <f t="shared" si="0"/>
        <v>91.643116673395241</v>
      </c>
      <c r="L15" s="65">
        <f t="shared" si="1"/>
        <v>78.107526881720432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396.32</v>
      </c>
      <c r="H16" s="65">
        <f t="shared" si="3"/>
        <v>465</v>
      </c>
      <c r="I16" s="65">
        <f t="shared" si="3"/>
        <v>465</v>
      </c>
      <c r="J16" s="65">
        <f t="shared" si="3"/>
        <v>363.2</v>
      </c>
      <c r="K16" s="65">
        <f t="shared" si="0"/>
        <v>91.643116673395241</v>
      </c>
      <c r="L16" s="65">
        <f t="shared" si="1"/>
        <v>78.107526881720432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396.32</v>
      </c>
      <c r="H17" s="66">
        <v>465</v>
      </c>
      <c r="I17" s="66">
        <v>465</v>
      </c>
      <c r="J17" s="66">
        <v>363.2</v>
      </c>
      <c r="K17" s="66">
        <f t="shared" si="0"/>
        <v>91.643116673395241</v>
      </c>
      <c r="L17" s="66">
        <f t="shared" si="1"/>
        <v>78.107526881720432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2323855.08</v>
      </c>
      <c r="H18" s="65">
        <f>H19</f>
        <v>2553698</v>
      </c>
      <c r="I18" s="65">
        <f>I19</f>
        <v>2572783</v>
      </c>
      <c r="J18" s="65">
        <f>J19</f>
        <v>2568418.9500000002</v>
      </c>
      <c r="K18" s="65">
        <f t="shared" si="0"/>
        <v>110.52405858286137</v>
      </c>
      <c r="L18" s="65">
        <f t="shared" si="1"/>
        <v>99.830376289022439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2323855.08</v>
      </c>
      <c r="H19" s="65">
        <f>H20+H21</f>
        <v>2553698</v>
      </c>
      <c r="I19" s="65">
        <f>I20+I21</f>
        <v>2572783</v>
      </c>
      <c r="J19" s="65">
        <f>J20+J21</f>
        <v>2568418.9500000002</v>
      </c>
      <c r="K19" s="65">
        <f t="shared" si="0"/>
        <v>110.52405858286137</v>
      </c>
      <c r="L19" s="65">
        <f t="shared" si="1"/>
        <v>99.830376289022439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2319398</v>
      </c>
      <c r="H20" s="66">
        <v>2549028</v>
      </c>
      <c r="I20" s="66">
        <v>2568113</v>
      </c>
      <c r="J20" s="66">
        <v>2563780.75</v>
      </c>
      <c r="K20" s="66">
        <f t="shared" si="0"/>
        <v>110.53647325728487</v>
      </c>
      <c r="L20" s="66">
        <f t="shared" si="1"/>
        <v>99.831306099069621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4457.08</v>
      </c>
      <c r="H21" s="66">
        <v>4670</v>
      </c>
      <c r="I21" s="66">
        <v>4670</v>
      </c>
      <c r="J21" s="66">
        <v>4638.2</v>
      </c>
      <c r="K21" s="66">
        <f t="shared" si="0"/>
        <v>104.06364705143278</v>
      </c>
      <c r="L21" s="66">
        <f t="shared" si="1"/>
        <v>99.319057815845824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G27+G70</f>
        <v>2324636.88</v>
      </c>
      <c r="H26" s="65">
        <f>H27+H70</f>
        <v>2554163</v>
      </c>
      <c r="I26" s="65">
        <f>I27+I70</f>
        <v>2573248</v>
      </c>
      <c r="J26" s="65">
        <f>J27+J70</f>
        <v>2568781.3100000005</v>
      </c>
      <c r="K26" s="70">
        <f t="shared" ref="K26:K73" si="4">(J26*100)/G26</f>
        <v>110.50247598239946</v>
      </c>
      <c r="L26" s="70">
        <f t="shared" ref="L26:L73" si="5">(J26*100)/I26</f>
        <v>99.826418207650406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G28+G37+G64</f>
        <v>2320179.7999999998</v>
      </c>
      <c r="H27" s="65">
        <f>H28+H37+H64</f>
        <v>2549493</v>
      </c>
      <c r="I27" s="65">
        <f>I28+I37+I64</f>
        <v>2568578</v>
      </c>
      <c r="J27" s="65">
        <f>J28+J37+J64</f>
        <v>2564143.1100000003</v>
      </c>
      <c r="K27" s="65">
        <f t="shared" si="4"/>
        <v>110.51484501330458</v>
      </c>
      <c r="L27" s="65">
        <f t="shared" si="5"/>
        <v>99.8273406530773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1989179.12</v>
      </c>
      <c r="H28" s="65">
        <f>H29+H32+H34</f>
        <v>2200869</v>
      </c>
      <c r="I28" s="65">
        <f>I29+I32+I34</f>
        <v>2217334</v>
      </c>
      <c r="J28" s="65">
        <f>J29+J32+J34</f>
        <v>2217318.6300000004</v>
      </c>
      <c r="K28" s="65">
        <f t="shared" si="4"/>
        <v>111.46902798778623</v>
      </c>
      <c r="L28" s="65">
        <f t="shared" si="5"/>
        <v>99.999306825223442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1638366.47</v>
      </c>
      <c r="H29" s="65">
        <f>H30+H31</f>
        <v>1818500</v>
      </c>
      <c r="I29" s="65">
        <f>I30+I31</f>
        <v>1834610</v>
      </c>
      <c r="J29" s="65">
        <f>J30+J31</f>
        <v>1834604.6400000001</v>
      </c>
      <c r="K29" s="65">
        <f t="shared" si="4"/>
        <v>111.97767249228434</v>
      </c>
      <c r="L29" s="65">
        <f t="shared" si="5"/>
        <v>99.999707839813368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1631469.29</v>
      </c>
      <c r="H30" s="66">
        <v>1812500</v>
      </c>
      <c r="I30" s="66">
        <v>1830350</v>
      </c>
      <c r="J30" s="66">
        <v>1830345.77</v>
      </c>
      <c r="K30" s="66">
        <f t="shared" si="4"/>
        <v>112.19002289647756</v>
      </c>
      <c r="L30" s="66">
        <f t="shared" si="5"/>
        <v>99.999768896659106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6897.18</v>
      </c>
      <c r="H31" s="66">
        <v>6000</v>
      </c>
      <c r="I31" s="66">
        <v>4260</v>
      </c>
      <c r="J31" s="66">
        <v>4258.87</v>
      </c>
      <c r="K31" s="66">
        <f t="shared" si="4"/>
        <v>61.747989758133031</v>
      </c>
      <c r="L31" s="66">
        <f t="shared" si="5"/>
        <v>99.973474178403762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38286.74</v>
      </c>
      <c r="H32" s="65">
        <f>H33</f>
        <v>40000</v>
      </c>
      <c r="I32" s="65">
        <f>I33</f>
        <v>38700</v>
      </c>
      <c r="J32" s="65">
        <f>J33</f>
        <v>38698.11</v>
      </c>
      <c r="K32" s="65">
        <f t="shared" si="4"/>
        <v>101.07444509509037</v>
      </c>
      <c r="L32" s="65">
        <f t="shared" si="5"/>
        <v>99.995116279069762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38286.74</v>
      </c>
      <c r="H33" s="66">
        <v>40000</v>
      </c>
      <c r="I33" s="66">
        <v>38700</v>
      </c>
      <c r="J33" s="66">
        <v>38698.11</v>
      </c>
      <c r="K33" s="66">
        <f t="shared" si="4"/>
        <v>101.07444509509037</v>
      </c>
      <c r="L33" s="66">
        <f t="shared" si="5"/>
        <v>99.995116279069762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</f>
        <v>312525.91000000003</v>
      </c>
      <c r="H34" s="65">
        <f>H35+H36</f>
        <v>342369</v>
      </c>
      <c r="I34" s="65">
        <f>I35+I36</f>
        <v>344024</v>
      </c>
      <c r="J34" s="65">
        <f>J35+J36</f>
        <v>344015.88</v>
      </c>
      <c r="K34" s="65">
        <f t="shared" si="4"/>
        <v>110.07595498242048</v>
      </c>
      <c r="L34" s="65">
        <f t="shared" si="5"/>
        <v>99.997639699555847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42195.519999999997</v>
      </c>
      <c r="H35" s="66">
        <v>41400</v>
      </c>
      <c r="I35" s="66">
        <v>41310</v>
      </c>
      <c r="J35" s="66">
        <v>41306.14</v>
      </c>
      <c r="K35" s="66">
        <f t="shared" si="4"/>
        <v>97.89224069285082</v>
      </c>
      <c r="L35" s="66">
        <f t="shared" si="5"/>
        <v>99.990656015492618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270330.39</v>
      </c>
      <c r="H36" s="66">
        <v>300969</v>
      </c>
      <c r="I36" s="66">
        <v>302714</v>
      </c>
      <c r="J36" s="66">
        <v>302709.74</v>
      </c>
      <c r="K36" s="66">
        <f t="shared" si="4"/>
        <v>111.97769514555873</v>
      </c>
      <c r="L36" s="66">
        <f t="shared" si="5"/>
        <v>99.998592731092714</v>
      </c>
    </row>
    <row r="37" spans="2:12" x14ac:dyDescent="0.25">
      <c r="B37" s="65"/>
      <c r="C37" s="65" t="s">
        <v>91</v>
      </c>
      <c r="D37" s="65"/>
      <c r="E37" s="65"/>
      <c r="F37" s="65" t="s">
        <v>92</v>
      </c>
      <c r="G37" s="65">
        <f>G38+G43+G47+G57+G59</f>
        <v>303630.58999999997</v>
      </c>
      <c r="H37" s="65">
        <f>H38+H43+H47+H57+H59</f>
        <v>318715</v>
      </c>
      <c r="I37" s="65">
        <f>I38+I43+I47+I57+I59</f>
        <v>321320</v>
      </c>
      <c r="J37" s="65">
        <f>J38+J43+J47+J57+J59</f>
        <v>316924.75999999995</v>
      </c>
      <c r="K37" s="65">
        <f t="shared" si="4"/>
        <v>104.37840271627442</v>
      </c>
      <c r="L37" s="65">
        <f t="shared" si="5"/>
        <v>98.632129963898919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</f>
        <v>29391.840000000004</v>
      </c>
      <c r="H38" s="65">
        <f>H39+H40+H41+H42</f>
        <v>32950</v>
      </c>
      <c r="I38" s="65">
        <f>I39+I40+I41+I42</f>
        <v>35050</v>
      </c>
      <c r="J38" s="65">
        <f>J39+J40+J41+J42</f>
        <v>34545.58</v>
      </c>
      <c r="K38" s="65">
        <f t="shared" si="4"/>
        <v>117.53459463579006</v>
      </c>
      <c r="L38" s="65">
        <f t="shared" si="5"/>
        <v>98.560855920114122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8329.01</v>
      </c>
      <c r="H39" s="66">
        <v>7000</v>
      </c>
      <c r="I39" s="66">
        <v>8000</v>
      </c>
      <c r="J39" s="66">
        <v>7546.16</v>
      </c>
      <c r="K39" s="66">
        <f t="shared" si="4"/>
        <v>90.600923759246299</v>
      </c>
      <c r="L39" s="66">
        <f t="shared" si="5"/>
        <v>94.326999999999998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20302.830000000002</v>
      </c>
      <c r="H40" s="66">
        <v>25800</v>
      </c>
      <c r="I40" s="66">
        <v>26150</v>
      </c>
      <c r="J40" s="66">
        <v>26148.42</v>
      </c>
      <c r="K40" s="66">
        <f t="shared" si="4"/>
        <v>128.79199599267687</v>
      </c>
      <c r="L40" s="66">
        <f t="shared" si="5"/>
        <v>99.993957934990434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695</v>
      </c>
      <c r="H41" s="66">
        <v>150</v>
      </c>
      <c r="I41" s="66">
        <v>900</v>
      </c>
      <c r="J41" s="66">
        <v>851</v>
      </c>
      <c r="K41" s="66">
        <f t="shared" si="4"/>
        <v>122.44604316546763</v>
      </c>
      <c r="L41" s="66">
        <f t="shared" si="5"/>
        <v>94.555555555555557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65</v>
      </c>
      <c r="H42" s="66">
        <v>0</v>
      </c>
      <c r="I42" s="66">
        <v>0</v>
      </c>
      <c r="J42" s="66">
        <v>0</v>
      </c>
      <c r="K42" s="66">
        <f t="shared" si="4"/>
        <v>0</v>
      </c>
      <c r="L42" s="66" t="e">
        <f t="shared" si="5"/>
        <v>#DIV/0!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</f>
        <v>35772.960000000006</v>
      </c>
      <c r="H43" s="65">
        <f>H44+H45+H46</f>
        <v>36465</v>
      </c>
      <c r="I43" s="65">
        <f>I44+I45+I46</f>
        <v>36340</v>
      </c>
      <c r="J43" s="65">
        <f>J44+J45+J46</f>
        <v>35355.22</v>
      </c>
      <c r="K43" s="65">
        <f t="shared" si="4"/>
        <v>98.832246478904722</v>
      </c>
      <c r="L43" s="65">
        <f t="shared" si="5"/>
        <v>97.290093560814526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12952.79</v>
      </c>
      <c r="H44" s="66">
        <v>12465</v>
      </c>
      <c r="I44" s="66">
        <v>12205</v>
      </c>
      <c r="J44" s="66">
        <v>11288.56</v>
      </c>
      <c r="K44" s="66">
        <f t="shared" si="4"/>
        <v>87.151571205894626</v>
      </c>
      <c r="L44" s="66">
        <f t="shared" si="5"/>
        <v>92.491274068004913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21654.2</v>
      </c>
      <c r="H45" s="66">
        <v>23000</v>
      </c>
      <c r="I45" s="66">
        <v>23100</v>
      </c>
      <c r="J45" s="66">
        <v>23071.13</v>
      </c>
      <c r="K45" s="66">
        <f t="shared" si="4"/>
        <v>106.54344191888872</v>
      </c>
      <c r="L45" s="66">
        <f t="shared" si="5"/>
        <v>99.875021645021647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1165.97</v>
      </c>
      <c r="H46" s="66">
        <v>1000</v>
      </c>
      <c r="I46" s="66">
        <v>1035</v>
      </c>
      <c r="J46" s="66">
        <v>995.53</v>
      </c>
      <c r="K46" s="66">
        <f t="shared" si="4"/>
        <v>85.382128185116258</v>
      </c>
      <c r="L46" s="66">
        <f t="shared" si="5"/>
        <v>96.18647342995169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234280.93</v>
      </c>
      <c r="H47" s="65">
        <f>H48+H49+H50+H51+H52+H53+H54+H55+H56</f>
        <v>244000</v>
      </c>
      <c r="I47" s="65">
        <f>I48+I49+I50+I51+I52+I53+I54+I55+I56</f>
        <v>245310</v>
      </c>
      <c r="J47" s="65">
        <f>J48+J49+J50+J51+J52+J53+J54+J55+J56</f>
        <v>242632.44</v>
      </c>
      <c r="K47" s="65">
        <f t="shared" si="4"/>
        <v>103.56474169707283</v>
      </c>
      <c r="L47" s="65">
        <f t="shared" si="5"/>
        <v>98.908499449675915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17437.580000000002</v>
      </c>
      <c r="H48" s="66">
        <v>15500</v>
      </c>
      <c r="I48" s="66">
        <v>15600</v>
      </c>
      <c r="J48" s="66">
        <v>15552.64</v>
      </c>
      <c r="K48" s="66">
        <f t="shared" si="4"/>
        <v>89.19035783635114</v>
      </c>
      <c r="L48" s="66">
        <f t="shared" si="5"/>
        <v>99.69641025641026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3000</v>
      </c>
      <c r="H49" s="66">
        <v>3000</v>
      </c>
      <c r="I49" s="66">
        <v>3300</v>
      </c>
      <c r="J49" s="66">
        <v>3187.3</v>
      </c>
      <c r="K49" s="66">
        <f t="shared" si="4"/>
        <v>106.24333333333334</v>
      </c>
      <c r="L49" s="66">
        <f t="shared" si="5"/>
        <v>96.584848484848479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3302.76</v>
      </c>
      <c r="H50" s="66">
        <v>1500</v>
      </c>
      <c r="I50" s="66">
        <v>1275</v>
      </c>
      <c r="J50" s="66">
        <v>1270.19</v>
      </c>
      <c r="K50" s="66">
        <f t="shared" si="4"/>
        <v>38.45844081919364</v>
      </c>
      <c r="L50" s="66">
        <f t="shared" si="5"/>
        <v>99.622745098039218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4704.13</v>
      </c>
      <c r="H51" s="66">
        <v>4500</v>
      </c>
      <c r="I51" s="66">
        <v>4700</v>
      </c>
      <c r="J51" s="66">
        <v>4661.83</v>
      </c>
      <c r="K51" s="66">
        <f t="shared" si="4"/>
        <v>99.100790156734618</v>
      </c>
      <c r="L51" s="66">
        <f t="shared" si="5"/>
        <v>99.187872340425528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4172.01</v>
      </c>
      <c r="H52" s="66">
        <v>4000</v>
      </c>
      <c r="I52" s="66">
        <v>4000</v>
      </c>
      <c r="J52" s="66">
        <v>3934.51</v>
      </c>
      <c r="K52" s="66">
        <f t="shared" si="4"/>
        <v>94.307300318072095</v>
      </c>
      <c r="L52" s="66">
        <f t="shared" si="5"/>
        <v>98.362750000000005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2643.32</v>
      </c>
      <c r="H53" s="66">
        <v>3000</v>
      </c>
      <c r="I53" s="66">
        <v>3000</v>
      </c>
      <c r="J53" s="66">
        <v>2695.87</v>
      </c>
      <c r="K53" s="66">
        <f t="shared" si="4"/>
        <v>101.98803020443987</v>
      </c>
      <c r="L53" s="66">
        <f t="shared" si="5"/>
        <v>89.862333333333339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147804.84</v>
      </c>
      <c r="H54" s="66">
        <v>150000</v>
      </c>
      <c r="I54" s="66">
        <v>150835</v>
      </c>
      <c r="J54" s="66">
        <v>150630.87</v>
      </c>
      <c r="K54" s="66">
        <f t="shared" si="4"/>
        <v>101.91200098724778</v>
      </c>
      <c r="L54" s="66">
        <f t="shared" si="5"/>
        <v>99.864666688765865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280.70999999999998</v>
      </c>
      <c r="H55" s="66">
        <v>500</v>
      </c>
      <c r="I55" s="66">
        <v>300</v>
      </c>
      <c r="J55" s="66">
        <v>292.64999999999998</v>
      </c>
      <c r="K55" s="66">
        <f t="shared" si="4"/>
        <v>104.25350005343594</v>
      </c>
      <c r="L55" s="66">
        <f t="shared" si="5"/>
        <v>97.55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50935.58</v>
      </c>
      <c r="H56" s="66">
        <v>62000</v>
      </c>
      <c r="I56" s="66">
        <v>62300</v>
      </c>
      <c r="J56" s="66">
        <v>60406.58</v>
      </c>
      <c r="K56" s="66">
        <f t="shared" si="4"/>
        <v>118.59407510427877</v>
      </c>
      <c r="L56" s="66">
        <f t="shared" si="5"/>
        <v>96.960802568218298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</f>
        <v>665.62</v>
      </c>
      <c r="H57" s="65">
        <f>H58</f>
        <v>900</v>
      </c>
      <c r="I57" s="65">
        <f>I58</f>
        <v>650</v>
      </c>
      <c r="J57" s="65">
        <f>J58</f>
        <v>601.91999999999996</v>
      </c>
      <c r="K57" s="65">
        <f t="shared" si="4"/>
        <v>90.429975060845521</v>
      </c>
      <c r="L57" s="65">
        <f t="shared" si="5"/>
        <v>92.603076923076927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665.62</v>
      </c>
      <c r="H58" s="66">
        <v>900</v>
      </c>
      <c r="I58" s="66">
        <v>650</v>
      </c>
      <c r="J58" s="66">
        <v>601.91999999999996</v>
      </c>
      <c r="K58" s="66">
        <f t="shared" si="4"/>
        <v>90.429975060845521</v>
      </c>
      <c r="L58" s="66">
        <f t="shared" si="5"/>
        <v>92.603076923076927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G60+G61+G62+G63</f>
        <v>3519.2400000000002</v>
      </c>
      <c r="H59" s="65">
        <f>H60+H61+H62+H63</f>
        <v>4400</v>
      </c>
      <c r="I59" s="65">
        <f>I60+I61+I62+I63</f>
        <v>3970</v>
      </c>
      <c r="J59" s="65">
        <f>J60+J61+J62+J63</f>
        <v>3789.6000000000004</v>
      </c>
      <c r="K59" s="65">
        <f t="shared" si="4"/>
        <v>107.68234050533637</v>
      </c>
      <c r="L59" s="65">
        <f t="shared" si="5"/>
        <v>95.455919395465997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648.33000000000004</v>
      </c>
      <c r="H60" s="66">
        <v>800</v>
      </c>
      <c r="I60" s="66">
        <v>800</v>
      </c>
      <c r="J60" s="66">
        <v>635.01</v>
      </c>
      <c r="K60" s="66">
        <f t="shared" si="4"/>
        <v>97.945490722317331</v>
      </c>
      <c r="L60" s="66">
        <f t="shared" si="5"/>
        <v>79.376249999999999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506.3</v>
      </c>
      <c r="H61" s="66">
        <v>400</v>
      </c>
      <c r="I61" s="66">
        <v>400</v>
      </c>
      <c r="J61" s="66">
        <v>396.71</v>
      </c>
      <c r="K61" s="66">
        <f t="shared" si="4"/>
        <v>78.354730396997823</v>
      </c>
      <c r="L61" s="66">
        <f t="shared" si="5"/>
        <v>99.177499999999995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2058.88</v>
      </c>
      <c r="H62" s="66">
        <v>2400</v>
      </c>
      <c r="I62" s="66">
        <v>2400</v>
      </c>
      <c r="J62" s="66">
        <v>2389.08</v>
      </c>
      <c r="K62" s="66">
        <f t="shared" si="4"/>
        <v>116.0378458190861</v>
      </c>
      <c r="L62" s="66">
        <f t="shared" si="5"/>
        <v>99.545000000000002</v>
      </c>
    </row>
    <row r="63" spans="2:12" x14ac:dyDescent="0.25">
      <c r="B63" s="66"/>
      <c r="C63" s="66"/>
      <c r="D63" s="66"/>
      <c r="E63" s="66" t="s">
        <v>143</v>
      </c>
      <c r="F63" s="66" t="s">
        <v>136</v>
      </c>
      <c r="G63" s="66">
        <v>305.73</v>
      </c>
      <c r="H63" s="66">
        <v>800</v>
      </c>
      <c r="I63" s="66">
        <v>370</v>
      </c>
      <c r="J63" s="66">
        <v>368.8</v>
      </c>
      <c r="K63" s="66">
        <f t="shared" si="4"/>
        <v>120.62931344650508</v>
      </c>
      <c r="L63" s="66">
        <f t="shared" si="5"/>
        <v>99.675675675675677</v>
      </c>
    </row>
    <row r="64" spans="2:12" x14ac:dyDescent="0.25">
      <c r="B64" s="65"/>
      <c r="C64" s="65" t="s">
        <v>144</v>
      </c>
      <c r="D64" s="65"/>
      <c r="E64" s="65"/>
      <c r="F64" s="65" t="s">
        <v>145</v>
      </c>
      <c r="G64" s="65">
        <f>G65+G67</f>
        <v>27370.09</v>
      </c>
      <c r="H64" s="65">
        <f>H65+H67</f>
        <v>29909</v>
      </c>
      <c r="I64" s="65">
        <f>I65+I67</f>
        <v>29924</v>
      </c>
      <c r="J64" s="65">
        <f>J65+J67</f>
        <v>29899.72</v>
      </c>
      <c r="K64" s="65">
        <f t="shared" si="4"/>
        <v>109.24231524266088</v>
      </c>
      <c r="L64" s="65">
        <f t="shared" si="5"/>
        <v>99.918861114824225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557.12</v>
      </c>
      <c r="H65" s="65">
        <f>H66</f>
        <v>398</v>
      </c>
      <c r="I65" s="65">
        <f>I66</f>
        <v>398</v>
      </c>
      <c r="J65" s="65">
        <f>J66</f>
        <v>376</v>
      </c>
      <c r="K65" s="65">
        <f t="shared" si="4"/>
        <v>67.489948305571517</v>
      </c>
      <c r="L65" s="65">
        <f t="shared" si="5"/>
        <v>94.472361809045225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557.12</v>
      </c>
      <c r="H66" s="66">
        <v>398</v>
      </c>
      <c r="I66" s="66">
        <v>398</v>
      </c>
      <c r="J66" s="66">
        <v>376</v>
      </c>
      <c r="K66" s="66">
        <f t="shared" si="4"/>
        <v>67.489948305571517</v>
      </c>
      <c r="L66" s="66">
        <f t="shared" si="5"/>
        <v>94.472361809045225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G68+G69</f>
        <v>26812.97</v>
      </c>
      <c r="H67" s="65">
        <f>H68+H69</f>
        <v>29511</v>
      </c>
      <c r="I67" s="65">
        <f>I68+I69</f>
        <v>29526</v>
      </c>
      <c r="J67" s="65">
        <f>J68+J69</f>
        <v>29523.72</v>
      </c>
      <c r="K67" s="65">
        <f t="shared" si="4"/>
        <v>110.10984609314075</v>
      </c>
      <c r="L67" s="65">
        <f t="shared" si="5"/>
        <v>99.992277992277991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904.15</v>
      </c>
      <c r="H68" s="66">
        <v>811</v>
      </c>
      <c r="I68" s="66">
        <v>826</v>
      </c>
      <c r="J68" s="66">
        <v>823.72</v>
      </c>
      <c r="K68" s="66">
        <f t="shared" si="4"/>
        <v>91.104352153956754</v>
      </c>
      <c r="L68" s="66">
        <f t="shared" si="5"/>
        <v>99.723970944309926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25908.82</v>
      </c>
      <c r="H69" s="66">
        <v>28700</v>
      </c>
      <c r="I69" s="66">
        <v>28700</v>
      </c>
      <c r="J69" s="66">
        <v>28700</v>
      </c>
      <c r="K69" s="66">
        <f t="shared" si="4"/>
        <v>110.77308808351751</v>
      </c>
      <c r="L69" s="66">
        <f t="shared" si="5"/>
        <v>100</v>
      </c>
    </row>
    <row r="70" spans="2:12" x14ac:dyDescent="0.25">
      <c r="B70" s="65" t="s">
        <v>156</v>
      </c>
      <c r="C70" s="65"/>
      <c r="D70" s="65"/>
      <c r="E70" s="65"/>
      <c r="F70" s="65" t="s">
        <v>157</v>
      </c>
      <c r="G70" s="65">
        <f t="shared" ref="G70:J72" si="6">G71</f>
        <v>4457.08</v>
      </c>
      <c r="H70" s="65">
        <f t="shared" si="6"/>
        <v>4670</v>
      </c>
      <c r="I70" s="65">
        <f t="shared" si="6"/>
        <v>4670</v>
      </c>
      <c r="J70" s="65">
        <f t="shared" si="6"/>
        <v>4638.2</v>
      </c>
      <c r="K70" s="65">
        <f t="shared" si="4"/>
        <v>104.06364705143278</v>
      </c>
      <c r="L70" s="65">
        <f t="shared" si="5"/>
        <v>99.319057815845824</v>
      </c>
    </row>
    <row r="71" spans="2:12" x14ac:dyDescent="0.25">
      <c r="B71" s="65"/>
      <c r="C71" s="65" t="s">
        <v>158</v>
      </c>
      <c r="D71" s="65"/>
      <c r="E71" s="65"/>
      <c r="F71" s="65" t="s">
        <v>159</v>
      </c>
      <c r="G71" s="65">
        <f t="shared" si="6"/>
        <v>4457.08</v>
      </c>
      <c r="H71" s="65">
        <f t="shared" si="6"/>
        <v>4670</v>
      </c>
      <c r="I71" s="65">
        <f t="shared" si="6"/>
        <v>4670</v>
      </c>
      <c r="J71" s="65">
        <f t="shared" si="6"/>
        <v>4638.2</v>
      </c>
      <c r="K71" s="65">
        <f t="shared" si="4"/>
        <v>104.06364705143278</v>
      </c>
      <c r="L71" s="65">
        <f t="shared" si="5"/>
        <v>99.319057815845824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 t="shared" si="6"/>
        <v>4457.08</v>
      </c>
      <c r="H72" s="65">
        <f t="shared" si="6"/>
        <v>4670</v>
      </c>
      <c r="I72" s="65">
        <f t="shared" si="6"/>
        <v>4670</v>
      </c>
      <c r="J72" s="65">
        <f t="shared" si="6"/>
        <v>4638.2</v>
      </c>
      <c r="K72" s="65">
        <f t="shared" si="4"/>
        <v>104.06364705143278</v>
      </c>
      <c r="L72" s="65">
        <f t="shared" si="5"/>
        <v>99.319057815845824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4457.08</v>
      </c>
      <c r="H73" s="66">
        <v>4670</v>
      </c>
      <c r="I73" s="66">
        <v>4670</v>
      </c>
      <c r="J73" s="66">
        <v>4638.2</v>
      </c>
      <c r="K73" s="66">
        <f t="shared" si="4"/>
        <v>104.06364705143278</v>
      </c>
      <c r="L73" s="66">
        <f t="shared" si="5"/>
        <v>99.319057815845824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G15" sqref="G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2324580.4099999997</v>
      </c>
      <c r="D6" s="71">
        <f>D7+D9+D11</f>
        <v>2554163</v>
      </c>
      <c r="E6" s="71">
        <f>E7+E9+E11</f>
        <v>2573248</v>
      </c>
      <c r="F6" s="71">
        <f>F7+F9+F11</f>
        <v>2568782.1500000004</v>
      </c>
      <c r="G6" s="72">
        <f t="shared" ref="G6:G19" si="0">(F6*100)/C6</f>
        <v>110.50519650554916</v>
      </c>
      <c r="H6" s="72">
        <f t="shared" ref="H6:H19" si="1">(F6*100)/E6</f>
        <v>99.826450851219931</v>
      </c>
    </row>
    <row r="7" spans="1:8" x14ac:dyDescent="0.25">
      <c r="A7"/>
      <c r="B7" s="8" t="s">
        <v>164</v>
      </c>
      <c r="C7" s="71">
        <f>C8</f>
        <v>2323855.08</v>
      </c>
      <c r="D7" s="71">
        <f>D8</f>
        <v>2553698</v>
      </c>
      <c r="E7" s="71">
        <f>E8</f>
        <v>2572783</v>
      </c>
      <c r="F7" s="71">
        <f>F8</f>
        <v>2568418.9500000002</v>
      </c>
      <c r="G7" s="72">
        <f t="shared" si="0"/>
        <v>110.52405858286137</v>
      </c>
      <c r="H7" s="72">
        <f t="shared" si="1"/>
        <v>99.830376289022439</v>
      </c>
    </row>
    <row r="8" spans="1:8" x14ac:dyDescent="0.25">
      <c r="A8"/>
      <c r="B8" s="16" t="s">
        <v>165</v>
      </c>
      <c r="C8" s="73">
        <v>2323855.08</v>
      </c>
      <c r="D8" s="73">
        <v>2553698</v>
      </c>
      <c r="E8" s="73">
        <v>2572783</v>
      </c>
      <c r="F8" s="74">
        <v>2568418.9500000002</v>
      </c>
      <c r="G8" s="70">
        <f t="shared" si="0"/>
        <v>110.52405858286137</v>
      </c>
      <c r="H8" s="70">
        <f t="shared" si="1"/>
        <v>99.830376289022439</v>
      </c>
    </row>
    <row r="9" spans="1:8" x14ac:dyDescent="0.25">
      <c r="A9"/>
      <c r="B9" s="8" t="s">
        <v>166</v>
      </c>
      <c r="C9" s="71">
        <f>C10</f>
        <v>396.32</v>
      </c>
      <c r="D9" s="71">
        <f>D10</f>
        <v>465</v>
      </c>
      <c r="E9" s="71">
        <f>E10</f>
        <v>465</v>
      </c>
      <c r="F9" s="71">
        <f>F10</f>
        <v>363.2</v>
      </c>
      <c r="G9" s="72">
        <f t="shared" si="0"/>
        <v>91.643116673395241</v>
      </c>
      <c r="H9" s="72">
        <f t="shared" si="1"/>
        <v>78.107526881720432</v>
      </c>
    </row>
    <row r="10" spans="1:8" x14ac:dyDescent="0.25">
      <c r="A10"/>
      <c r="B10" s="16" t="s">
        <v>167</v>
      </c>
      <c r="C10" s="73">
        <v>396.32</v>
      </c>
      <c r="D10" s="73">
        <v>465</v>
      </c>
      <c r="E10" s="73">
        <v>465</v>
      </c>
      <c r="F10" s="74">
        <v>363.2</v>
      </c>
      <c r="G10" s="70">
        <f t="shared" si="0"/>
        <v>91.643116673395241</v>
      </c>
      <c r="H10" s="70">
        <f t="shared" si="1"/>
        <v>78.107526881720432</v>
      </c>
    </row>
    <row r="11" spans="1:8" x14ac:dyDescent="0.25">
      <c r="A11"/>
      <c r="B11" s="8" t="s">
        <v>168</v>
      </c>
      <c r="C11" s="71">
        <f>C12</f>
        <v>329.01</v>
      </c>
      <c r="D11" s="71">
        <f>D12</f>
        <v>0</v>
      </c>
      <c r="E11" s="71">
        <f>E12</f>
        <v>0</v>
      </c>
      <c r="F11" s="71">
        <f>F12</f>
        <v>0</v>
      </c>
      <c r="G11" s="72">
        <f t="shared" si="0"/>
        <v>0</v>
      </c>
      <c r="H11" s="72" t="e">
        <f t="shared" si="1"/>
        <v>#DIV/0!</v>
      </c>
    </row>
    <row r="12" spans="1:8" x14ac:dyDescent="0.25">
      <c r="A12"/>
      <c r="B12" s="16" t="s">
        <v>169</v>
      </c>
      <c r="C12" s="73">
        <v>329.01</v>
      </c>
      <c r="D12" s="73">
        <v>0</v>
      </c>
      <c r="E12" s="73">
        <v>0</v>
      </c>
      <c r="F12" s="74">
        <v>0</v>
      </c>
      <c r="G12" s="70">
        <f t="shared" si="0"/>
        <v>0</v>
      </c>
      <c r="H12" s="70" t="e">
        <f t="shared" si="1"/>
        <v>#DIV/0!</v>
      </c>
    </row>
    <row r="13" spans="1:8" x14ac:dyDescent="0.25">
      <c r="B13" s="8" t="s">
        <v>32</v>
      </c>
      <c r="C13" s="75">
        <f>C14+C16+C18</f>
        <v>2324636.88</v>
      </c>
      <c r="D13" s="75">
        <f>D14+D16+D18</f>
        <v>2554163</v>
      </c>
      <c r="E13" s="75">
        <f>E14+E16+E18</f>
        <v>2573248</v>
      </c>
      <c r="F13" s="75">
        <f>F14+F16+F18</f>
        <v>2568781.31</v>
      </c>
      <c r="G13" s="72">
        <f t="shared" si="0"/>
        <v>110.50247598239946</v>
      </c>
      <c r="H13" s="72">
        <f t="shared" si="1"/>
        <v>99.826418207650406</v>
      </c>
    </row>
    <row r="14" spans="1:8" x14ac:dyDescent="0.25">
      <c r="A14"/>
      <c r="B14" s="8" t="s">
        <v>164</v>
      </c>
      <c r="C14" s="75">
        <f>C15</f>
        <v>2323855.08</v>
      </c>
      <c r="D14" s="75">
        <f>D15</f>
        <v>2553698</v>
      </c>
      <c r="E14" s="75">
        <f>E15</f>
        <v>2572783</v>
      </c>
      <c r="F14" s="75">
        <f>F15</f>
        <v>2568418.9500000002</v>
      </c>
      <c r="G14" s="72">
        <f t="shared" si="0"/>
        <v>110.52405858286137</v>
      </c>
      <c r="H14" s="72">
        <f t="shared" si="1"/>
        <v>99.830376289022439</v>
      </c>
    </row>
    <row r="15" spans="1:8" x14ac:dyDescent="0.25">
      <c r="A15"/>
      <c r="B15" s="16" t="s">
        <v>165</v>
      </c>
      <c r="C15" s="73">
        <v>2323855.08</v>
      </c>
      <c r="D15" s="73">
        <v>2553698</v>
      </c>
      <c r="E15" s="76">
        <v>2572783</v>
      </c>
      <c r="F15" s="74">
        <v>2568418.9500000002</v>
      </c>
      <c r="G15" s="70">
        <f t="shared" si="0"/>
        <v>110.52405858286137</v>
      </c>
      <c r="H15" s="70">
        <f t="shared" si="1"/>
        <v>99.830376289022439</v>
      </c>
    </row>
    <row r="16" spans="1:8" x14ac:dyDescent="0.25">
      <c r="A16"/>
      <c r="B16" s="8" t="s">
        <v>166</v>
      </c>
      <c r="C16" s="75">
        <f>C17</f>
        <v>452.79</v>
      </c>
      <c r="D16" s="75">
        <f>D17</f>
        <v>465</v>
      </c>
      <c r="E16" s="75">
        <f>E17</f>
        <v>465</v>
      </c>
      <c r="F16" s="75">
        <f>F17</f>
        <v>362.36</v>
      </c>
      <c r="G16" s="72">
        <f t="shared" si="0"/>
        <v>80.028269175555991</v>
      </c>
      <c r="H16" s="72">
        <f t="shared" si="1"/>
        <v>77.926881720430103</v>
      </c>
    </row>
    <row r="17" spans="1:8" x14ac:dyDescent="0.25">
      <c r="A17"/>
      <c r="B17" s="16" t="s">
        <v>167</v>
      </c>
      <c r="C17" s="73">
        <v>452.79</v>
      </c>
      <c r="D17" s="73">
        <v>465</v>
      </c>
      <c r="E17" s="76">
        <v>465</v>
      </c>
      <c r="F17" s="74">
        <v>362.36</v>
      </c>
      <c r="G17" s="70">
        <f t="shared" si="0"/>
        <v>80.028269175555991</v>
      </c>
      <c r="H17" s="70">
        <f t="shared" si="1"/>
        <v>77.926881720430103</v>
      </c>
    </row>
    <row r="18" spans="1:8" x14ac:dyDescent="0.25">
      <c r="A18"/>
      <c r="B18" s="8" t="s">
        <v>168</v>
      </c>
      <c r="C18" s="75">
        <f>C19</f>
        <v>329.01</v>
      </c>
      <c r="D18" s="75">
        <f>D19</f>
        <v>0</v>
      </c>
      <c r="E18" s="75">
        <f>E19</f>
        <v>0</v>
      </c>
      <c r="F18" s="75">
        <f>F19</f>
        <v>0</v>
      </c>
      <c r="G18" s="72">
        <f t="shared" si="0"/>
        <v>0</v>
      </c>
      <c r="H18" s="72" t="e">
        <f t="shared" si="1"/>
        <v>#DIV/0!</v>
      </c>
    </row>
    <row r="19" spans="1:8" x14ac:dyDescent="0.25">
      <c r="A19"/>
      <c r="B19" s="16" t="s">
        <v>169</v>
      </c>
      <c r="C19" s="73">
        <v>329.01</v>
      </c>
      <c r="D19" s="73">
        <v>0</v>
      </c>
      <c r="E19" s="76">
        <v>0</v>
      </c>
      <c r="F19" s="74">
        <v>0</v>
      </c>
      <c r="G19" s="70">
        <f t="shared" si="0"/>
        <v>0</v>
      </c>
      <c r="H19" s="70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22" sqref="D22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2324636.88</v>
      </c>
      <c r="D6" s="75">
        <f t="shared" si="0"/>
        <v>2554163</v>
      </c>
      <c r="E6" s="75">
        <f t="shared" si="0"/>
        <v>2573248</v>
      </c>
      <c r="F6" s="75">
        <f t="shared" si="0"/>
        <v>2568781.31</v>
      </c>
      <c r="G6" s="70">
        <f>(F6*100)/C6</f>
        <v>110.50247598239946</v>
      </c>
      <c r="H6" s="70">
        <f>(F6*100)/E6</f>
        <v>99.826418207650406</v>
      </c>
    </row>
    <row r="7" spans="2:8" x14ac:dyDescent="0.25">
      <c r="B7" s="8" t="s">
        <v>170</v>
      </c>
      <c r="C7" s="75">
        <f t="shared" si="0"/>
        <v>2324636.88</v>
      </c>
      <c r="D7" s="75">
        <f t="shared" si="0"/>
        <v>2554163</v>
      </c>
      <c r="E7" s="75">
        <f t="shared" si="0"/>
        <v>2573248</v>
      </c>
      <c r="F7" s="75">
        <f t="shared" si="0"/>
        <v>2568781.31</v>
      </c>
      <c r="G7" s="70">
        <f>(F7*100)/C7</f>
        <v>110.50247598239946</v>
      </c>
      <c r="H7" s="70">
        <f>(F7*100)/E7</f>
        <v>99.826418207650406</v>
      </c>
    </row>
    <row r="8" spans="2:8" x14ac:dyDescent="0.25">
      <c r="B8" s="11" t="s">
        <v>171</v>
      </c>
      <c r="C8" s="73">
        <v>2324636.88</v>
      </c>
      <c r="D8" s="73">
        <v>2554163</v>
      </c>
      <c r="E8" s="73">
        <v>2573248</v>
      </c>
      <c r="F8" s="74">
        <v>2568781.31</v>
      </c>
      <c r="G8" s="70">
        <f>(F8*100)/C8</f>
        <v>110.50247598239946</v>
      </c>
      <c r="H8" s="70">
        <f>(F8*100)/E8</f>
        <v>99.826418207650406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329.01</v>
      </c>
      <c r="D10" s="75">
        <f t="shared" si="0"/>
        <v>0</v>
      </c>
      <c r="E10" s="75">
        <f t="shared" si="0"/>
        <v>0</v>
      </c>
      <c r="F10" s="75">
        <f t="shared" si="0"/>
        <v>0</v>
      </c>
      <c r="G10" s="69">
        <f>(F10*100)/C10</f>
        <v>0</v>
      </c>
      <c r="H10" s="69" t="e">
        <f>(F10*100)/E10</f>
        <v>#DIV/0!</v>
      </c>
    </row>
    <row r="11" spans="2:8" x14ac:dyDescent="0.25">
      <c r="B11" s="8" t="s">
        <v>168</v>
      </c>
      <c r="C11" s="75">
        <f t="shared" si="0"/>
        <v>329.01</v>
      </c>
      <c r="D11" s="75">
        <f t="shared" si="0"/>
        <v>0</v>
      </c>
      <c r="E11" s="75">
        <f t="shared" si="0"/>
        <v>0</v>
      </c>
      <c r="F11" s="75">
        <f t="shared" si="0"/>
        <v>0</v>
      </c>
      <c r="G11" s="69">
        <f>(F11*100)/C11</f>
        <v>0</v>
      </c>
      <c r="H11" s="69" t="e">
        <f>(F11*100)/E11</f>
        <v>#DIV/0!</v>
      </c>
    </row>
    <row r="12" spans="2:8" x14ac:dyDescent="0.25">
      <c r="B12" s="16" t="s">
        <v>169</v>
      </c>
      <c r="C12" s="73">
        <v>329.01</v>
      </c>
      <c r="D12" s="73">
        <v>0</v>
      </c>
      <c r="E12" s="76">
        <v>0</v>
      </c>
      <c r="F12" s="74">
        <v>0</v>
      </c>
      <c r="G12" s="70">
        <f>(F12*100)/C12</f>
        <v>0</v>
      </c>
      <c r="H12" s="70" t="e">
        <f>(F12*100)/E12</f>
        <v>#DIV/0!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8"/>
  <sheetViews>
    <sheetView tabSelected="1" topLeftCell="A25" zoomScaleNormal="100" workbookViewId="0">
      <selection activeCell="A22" sqref="A22:F48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6" width="10.42578125" style="40" customWidth="1"/>
    <col min="7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C12+C55</f>
        <v>2553698</v>
      </c>
      <c r="D7" s="77">
        <f>D12+D55</f>
        <v>2572783</v>
      </c>
      <c r="E7" s="77">
        <f>E12+E55</f>
        <v>2568418.9500000007</v>
      </c>
      <c r="F7" s="77">
        <f>(E7*100)/D7</f>
        <v>99.830376289022439</v>
      </c>
    </row>
    <row r="8" spans="1:6" x14ac:dyDescent="0.2">
      <c r="A8" s="47" t="s">
        <v>74</v>
      </c>
      <c r="B8" s="46"/>
      <c r="C8" s="77">
        <f>C65</f>
        <v>465</v>
      </c>
      <c r="D8" s="77">
        <f>D65</f>
        <v>465</v>
      </c>
      <c r="E8" s="77">
        <f>E65</f>
        <v>362.36</v>
      </c>
      <c r="F8" s="77">
        <f>(E8*100)/D8</f>
        <v>77.926881720430103</v>
      </c>
    </row>
    <row r="9" spans="1:6" x14ac:dyDescent="0.2">
      <c r="A9" s="47" t="s">
        <v>177</v>
      </c>
      <c r="B9" s="46"/>
      <c r="C9" s="77">
        <f>C74</f>
        <v>0</v>
      </c>
      <c r="D9" s="77">
        <f>D74</f>
        <v>0</v>
      </c>
      <c r="E9" s="77">
        <f>E74</f>
        <v>0</v>
      </c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178</v>
      </c>
      <c r="B11" s="47" t="s">
        <v>179</v>
      </c>
      <c r="C11" s="47" t="s">
        <v>43</v>
      </c>
      <c r="D11" s="47" t="s">
        <v>180</v>
      </c>
      <c r="E11" s="47" t="s">
        <v>181</v>
      </c>
      <c r="F11" s="47" t="s">
        <v>182</v>
      </c>
    </row>
    <row r="12" spans="1:6" x14ac:dyDescent="0.2">
      <c r="A12" s="49" t="s">
        <v>72</v>
      </c>
      <c r="B12" s="50" t="s">
        <v>73</v>
      </c>
      <c r="C12" s="80">
        <f>C13+C22+C49</f>
        <v>2549028</v>
      </c>
      <c r="D12" s="80">
        <f>D13+D22+D49</f>
        <v>2568113</v>
      </c>
      <c r="E12" s="80">
        <f>E13+E22+E49</f>
        <v>2563780.7500000005</v>
      </c>
      <c r="F12" s="81">
        <f>(E12*100)/D12</f>
        <v>99.831306099069621</v>
      </c>
    </row>
    <row r="13" spans="1:6" x14ac:dyDescent="0.2">
      <c r="A13" s="51" t="s">
        <v>74</v>
      </c>
      <c r="B13" s="52" t="s">
        <v>75</v>
      </c>
      <c r="C13" s="82">
        <f>C14+C17+C19</f>
        <v>2200869</v>
      </c>
      <c r="D13" s="82">
        <f>D14+D17+D19</f>
        <v>2217334</v>
      </c>
      <c r="E13" s="82">
        <f>E14+E17+E19</f>
        <v>2217318.6300000004</v>
      </c>
      <c r="F13" s="81">
        <f>(E13*100)/D13</f>
        <v>99.999306825223442</v>
      </c>
    </row>
    <row r="14" spans="1:6" x14ac:dyDescent="0.2">
      <c r="A14" s="53" t="s">
        <v>76</v>
      </c>
      <c r="B14" s="54" t="s">
        <v>77</v>
      </c>
      <c r="C14" s="83">
        <f>C15+C16</f>
        <v>1818500</v>
      </c>
      <c r="D14" s="83">
        <f>D15+D16</f>
        <v>1834610</v>
      </c>
      <c r="E14" s="83">
        <f>E15+E16</f>
        <v>1834604.6400000001</v>
      </c>
      <c r="F14" s="83">
        <f>(E14*100)/D14</f>
        <v>99.999707839813368</v>
      </c>
    </row>
    <row r="15" spans="1:6" x14ac:dyDescent="0.2">
      <c r="A15" s="55" t="s">
        <v>78</v>
      </c>
      <c r="B15" s="56" t="s">
        <v>79</v>
      </c>
      <c r="C15" s="84">
        <v>1812500</v>
      </c>
      <c r="D15" s="84">
        <v>1830350</v>
      </c>
      <c r="E15" s="84">
        <v>1830345.77</v>
      </c>
      <c r="F15" s="84"/>
    </row>
    <row r="16" spans="1:6" x14ac:dyDescent="0.2">
      <c r="A16" s="55" t="s">
        <v>80</v>
      </c>
      <c r="B16" s="56" t="s">
        <v>81</v>
      </c>
      <c r="C16" s="84">
        <v>6000</v>
      </c>
      <c r="D16" s="84">
        <v>4260</v>
      </c>
      <c r="E16" s="84">
        <v>4258.87</v>
      </c>
      <c r="F16" s="84"/>
    </row>
    <row r="17" spans="1:6" x14ac:dyDescent="0.2">
      <c r="A17" s="53" t="s">
        <v>82</v>
      </c>
      <c r="B17" s="54" t="s">
        <v>83</v>
      </c>
      <c r="C17" s="83">
        <f>C18</f>
        <v>40000</v>
      </c>
      <c r="D17" s="83">
        <f>D18</f>
        <v>38700</v>
      </c>
      <c r="E17" s="83">
        <f>E18</f>
        <v>38698.11</v>
      </c>
      <c r="F17" s="83">
        <f>(E17*100)/D17</f>
        <v>99.995116279069762</v>
      </c>
    </row>
    <row r="18" spans="1:6" x14ac:dyDescent="0.2">
      <c r="A18" s="55" t="s">
        <v>84</v>
      </c>
      <c r="B18" s="56" t="s">
        <v>83</v>
      </c>
      <c r="C18" s="84">
        <v>40000</v>
      </c>
      <c r="D18" s="84">
        <v>38700</v>
      </c>
      <c r="E18" s="84">
        <v>38698.11</v>
      </c>
      <c r="F18" s="84"/>
    </row>
    <row r="19" spans="1:6" x14ac:dyDescent="0.2">
      <c r="A19" s="53" t="s">
        <v>85</v>
      </c>
      <c r="B19" s="54" t="s">
        <v>86</v>
      </c>
      <c r="C19" s="83">
        <f>C20+C21</f>
        <v>342369</v>
      </c>
      <c r="D19" s="83">
        <f>D20+D21</f>
        <v>344024</v>
      </c>
      <c r="E19" s="83">
        <f>E20+E21</f>
        <v>344015.88</v>
      </c>
      <c r="F19" s="83">
        <f>(E19*100)/D19</f>
        <v>99.997639699555847</v>
      </c>
    </row>
    <row r="20" spans="1:6" x14ac:dyDescent="0.2">
      <c r="A20" s="55" t="s">
        <v>87</v>
      </c>
      <c r="B20" s="56" t="s">
        <v>88</v>
      </c>
      <c r="C20" s="84">
        <v>41400</v>
      </c>
      <c r="D20" s="84">
        <v>41310</v>
      </c>
      <c r="E20" s="84">
        <v>41306.14</v>
      </c>
      <c r="F20" s="84"/>
    </row>
    <row r="21" spans="1:6" x14ac:dyDescent="0.2">
      <c r="A21" s="55" t="s">
        <v>89</v>
      </c>
      <c r="B21" s="56" t="s">
        <v>90</v>
      </c>
      <c r="C21" s="84">
        <v>300969</v>
      </c>
      <c r="D21" s="84">
        <v>302714</v>
      </c>
      <c r="E21" s="84">
        <v>302709.74</v>
      </c>
      <c r="F21" s="84"/>
    </row>
    <row r="22" spans="1:6" x14ac:dyDescent="0.2">
      <c r="A22" s="51" t="s">
        <v>91</v>
      </c>
      <c r="B22" s="52" t="s">
        <v>92</v>
      </c>
      <c r="C22" s="82">
        <f>C23+C28+C32+C42+C44</f>
        <v>318250</v>
      </c>
      <c r="D22" s="82">
        <f>D23+D28+D32+D42+D44</f>
        <v>320855</v>
      </c>
      <c r="E22" s="82">
        <f>E23+E28+E32+E42+E44</f>
        <v>316562.39999999997</v>
      </c>
      <c r="F22" s="81">
        <f>(E22*100)/D22</f>
        <v>98.66213710242944</v>
      </c>
    </row>
    <row r="23" spans="1:6" x14ac:dyDescent="0.2">
      <c r="A23" s="53" t="s">
        <v>93</v>
      </c>
      <c r="B23" s="54" t="s">
        <v>94</v>
      </c>
      <c r="C23" s="83">
        <f>C24+C25+C26+C27</f>
        <v>32950</v>
      </c>
      <c r="D23" s="83">
        <f>D24+D25+D26+D27</f>
        <v>35050</v>
      </c>
      <c r="E23" s="83">
        <f>E24+E25+E26+E27</f>
        <v>34545.58</v>
      </c>
      <c r="F23" s="83">
        <f>(E23*100)/D23</f>
        <v>98.560855920114122</v>
      </c>
    </row>
    <row r="24" spans="1:6" x14ac:dyDescent="0.2">
      <c r="A24" s="55" t="s">
        <v>95</v>
      </c>
      <c r="B24" s="56" t="s">
        <v>96</v>
      </c>
      <c r="C24" s="84">
        <v>7000</v>
      </c>
      <c r="D24" s="84">
        <v>8000</v>
      </c>
      <c r="E24" s="84">
        <v>7546.16</v>
      </c>
      <c r="F24" s="84"/>
    </row>
    <row r="25" spans="1:6" ht="25.5" x14ac:dyDescent="0.2">
      <c r="A25" s="55" t="s">
        <v>97</v>
      </c>
      <c r="B25" s="56" t="s">
        <v>98</v>
      </c>
      <c r="C25" s="84">
        <v>25800</v>
      </c>
      <c r="D25" s="84">
        <v>26150</v>
      </c>
      <c r="E25" s="84">
        <v>26148.42</v>
      </c>
      <c r="F25" s="84"/>
    </row>
    <row r="26" spans="1:6" x14ac:dyDescent="0.2">
      <c r="A26" s="55" t="s">
        <v>99</v>
      </c>
      <c r="B26" s="56" t="s">
        <v>100</v>
      </c>
      <c r="C26" s="84">
        <v>150</v>
      </c>
      <c r="D26" s="84">
        <v>900</v>
      </c>
      <c r="E26" s="84">
        <v>851</v>
      </c>
      <c r="F26" s="84"/>
    </row>
    <row r="27" spans="1:6" x14ac:dyDescent="0.2">
      <c r="A27" s="55" t="s">
        <v>101</v>
      </c>
      <c r="B27" s="56" t="s">
        <v>102</v>
      </c>
      <c r="C27" s="84">
        <v>0</v>
      </c>
      <c r="D27" s="84">
        <v>0</v>
      </c>
      <c r="E27" s="84">
        <v>0</v>
      </c>
      <c r="F27" s="84"/>
    </row>
    <row r="28" spans="1:6" x14ac:dyDescent="0.2">
      <c r="A28" s="53" t="s">
        <v>103</v>
      </c>
      <c r="B28" s="54" t="s">
        <v>104</v>
      </c>
      <c r="C28" s="83">
        <f>C29+C30+C31</f>
        <v>36000</v>
      </c>
      <c r="D28" s="83">
        <f>D29+D30+D31</f>
        <v>35875</v>
      </c>
      <c r="E28" s="83">
        <f>E29+E30+E31</f>
        <v>34992.86</v>
      </c>
      <c r="F28" s="83">
        <f>(E28*100)/D28</f>
        <v>97.541073170731707</v>
      </c>
    </row>
    <row r="29" spans="1:6" x14ac:dyDescent="0.2">
      <c r="A29" s="55" t="s">
        <v>105</v>
      </c>
      <c r="B29" s="56" t="s">
        <v>106</v>
      </c>
      <c r="C29" s="84">
        <v>12000</v>
      </c>
      <c r="D29" s="84">
        <v>11740</v>
      </c>
      <c r="E29" s="84">
        <v>10926.2</v>
      </c>
      <c r="F29" s="84"/>
    </row>
    <row r="30" spans="1:6" x14ac:dyDescent="0.2">
      <c r="A30" s="55" t="s">
        <v>107</v>
      </c>
      <c r="B30" s="56" t="s">
        <v>108</v>
      </c>
      <c r="C30" s="84">
        <v>23000</v>
      </c>
      <c r="D30" s="84">
        <v>23100</v>
      </c>
      <c r="E30" s="84">
        <v>23071.13</v>
      </c>
      <c r="F30" s="84"/>
    </row>
    <row r="31" spans="1:6" x14ac:dyDescent="0.2">
      <c r="A31" s="55" t="s">
        <v>109</v>
      </c>
      <c r="B31" s="56" t="s">
        <v>110</v>
      </c>
      <c r="C31" s="84">
        <v>1000</v>
      </c>
      <c r="D31" s="84">
        <v>1035</v>
      </c>
      <c r="E31" s="84">
        <v>995.53</v>
      </c>
      <c r="F31" s="84"/>
    </row>
    <row r="32" spans="1:6" x14ac:dyDescent="0.2">
      <c r="A32" s="53" t="s">
        <v>111</v>
      </c>
      <c r="B32" s="54" t="s">
        <v>112</v>
      </c>
      <c r="C32" s="83">
        <f>C33+C34+C35+C36+C37+C38+C39+C40+C41</f>
        <v>244000</v>
      </c>
      <c r="D32" s="83">
        <f>D33+D34+D35+D36+D37+D38+D39+D40+D41</f>
        <v>245310</v>
      </c>
      <c r="E32" s="83">
        <f>E33+E34+E35+E36+E37+E38+E39+E40+E41</f>
        <v>242632.44</v>
      </c>
      <c r="F32" s="83">
        <f>(E32*100)/D32</f>
        <v>98.908499449675915</v>
      </c>
    </row>
    <row r="33" spans="1:6" x14ac:dyDescent="0.2">
      <c r="A33" s="55" t="s">
        <v>113</v>
      </c>
      <c r="B33" s="56" t="s">
        <v>114</v>
      </c>
      <c r="C33" s="84">
        <v>15500</v>
      </c>
      <c r="D33" s="84">
        <v>15600</v>
      </c>
      <c r="E33" s="84">
        <v>15552.64</v>
      </c>
      <c r="F33" s="84"/>
    </row>
    <row r="34" spans="1:6" x14ac:dyDescent="0.2">
      <c r="A34" s="55" t="s">
        <v>115</v>
      </c>
      <c r="B34" s="56" t="s">
        <v>116</v>
      </c>
      <c r="C34" s="84">
        <v>3000</v>
      </c>
      <c r="D34" s="84">
        <v>3300</v>
      </c>
      <c r="E34" s="84">
        <v>3187.3</v>
      </c>
      <c r="F34" s="84"/>
    </row>
    <row r="35" spans="1:6" x14ac:dyDescent="0.2">
      <c r="A35" s="55" t="s">
        <v>117</v>
      </c>
      <c r="B35" s="56" t="s">
        <v>118</v>
      </c>
      <c r="C35" s="84">
        <v>1500</v>
      </c>
      <c r="D35" s="84">
        <v>1275</v>
      </c>
      <c r="E35" s="84">
        <v>1270.19</v>
      </c>
      <c r="F35" s="84"/>
    </row>
    <row r="36" spans="1:6" x14ac:dyDescent="0.2">
      <c r="A36" s="55" t="s">
        <v>119</v>
      </c>
      <c r="B36" s="56" t="s">
        <v>120</v>
      </c>
      <c r="C36" s="84">
        <v>4500</v>
      </c>
      <c r="D36" s="84">
        <v>4700</v>
      </c>
      <c r="E36" s="84">
        <v>4661.83</v>
      </c>
      <c r="F36" s="84"/>
    </row>
    <row r="37" spans="1:6" x14ac:dyDescent="0.2">
      <c r="A37" s="55" t="s">
        <v>121</v>
      </c>
      <c r="B37" s="56" t="s">
        <v>122</v>
      </c>
      <c r="C37" s="84">
        <v>4000</v>
      </c>
      <c r="D37" s="84">
        <v>4000</v>
      </c>
      <c r="E37" s="84">
        <v>3934.51</v>
      </c>
      <c r="F37" s="84"/>
    </row>
    <row r="38" spans="1:6" x14ac:dyDescent="0.2">
      <c r="A38" s="55" t="s">
        <v>123</v>
      </c>
      <c r="B38" s="56" t="s">
        <v>124</v>
      </c>
      <c r="C38" s="84">
        <v>3000</v>
      </c>
      <c r="D38" s="84">
        <v>3000</v>
      </c>
      <c r="E38" s="84">
        <v>2695.87</v>
      </c>
      <c r="F38" s="84"/>
    </row>
    <row r="39" spans="1:6" x14ac:dyDescent="0.2">
      <c r="A39" s="55" t="s">
        <v>125</v>
      </c>
      <c r="B39" s="56" t="s">
        <v>126</v>
      </c>
      <c r="C39" s="84">
        <v>150000</v>
      </c>
      <c r="D39" s="84">
        <v>150835</v>
      </c>
      <c r="E39" s="84">
        <v>150630.87</v>
      </c>
      <c r="F39" s="84"/>
    </row>
    <row r="40" spans="1:6" x14ac:dyDescent="0.2">
      <c r="A40" s="55" t="s">
        <v>127</v>
      </c>
      <c r="B40" s="56" t="s">
        <v>128</v>
      </c>
      <c r="C40" s="84">
        <v>500</v>
      </c>
      <c r="D40" s="84">
        <v>300</v>
      </c>
      <c r="E40" s="84">
        <v>292.64999999999998</v>
      </c>
      <c r="F40" s="84"/>
    </row>
    <row r="41" spans="1:6" x14ac:dyDescent="0.2">
      <c r="A41" s="55" t="s">
        <v>129</v>
      </c>
      <c r="B41" s="56" t="s">
        <v>130</v>
      </c>
      <c r="C41" s="84">
        <v>62000</v>
      </c>
      <c r="D41" s="84">
        <v>62300</v>
      </c>
      <c r="E41" s="84">
        <v>60406.58</v>
      </c>
      <c r="F41" s="84"/>
    </row>
    <row r="42" spans="1:6" x14ac:dyDescent="0.2">
      <c r="A42" s="53" t="s">
        <v>131</v>
      </c>
      <c r="B42" s="54" t="s">
        <v>132</v>
      </c>
      <c r="C42" s="83">
        <f>C43</f>
        <v>900</v>
      </c>
      <c r="D42" s="83">
        <f>D43</f>
        <v>650</v>
      </c>
      <c r="E42" s="83">
        <f>E43</f>
        <v>601.91999999999996</v>
      </c>
      <c r="F42" s="83">
        <f>(E42*100)/D42</f>
        <v>92.603076923076927</v>
      </c>
    </row>
    <row r="43" spans="1:6" ht="25.5" x14ac:dyDescent="0.2">
      <c r="A43" s="55" t="s">
        <v>133</v>
      </c>
      <c r="B43" s="56" t="s">
        <v>134</v>
      </c>
      <c r="C43" s="84">
        <v>900</v>
      </c>
      <c r="D43" s="84">
        <v>650</v>
      </c>
      <c r="E43" s="84">
        <v>601.91999999999996</v>
      </c>
      <c r="F43" s="84"/>
    </row>
    <row r="44" spans="1:6" x14ac:dyDescent="0.2">
      <c r="A44" s="53" t="s">
        <v>135</v>
      </c>
      <c r="B44" s="54" t="s">
        <v>136</v>
      </c>
      <c r="C44" s="83">
        <f>C45+C46+C47+C48</f>
        <v>4400</v>
      </c>
      <c r="D44" s="83">
        <f>D45+D46+D47+D48</f>
        <v>3970</v>
      </c>
      <c r="E44" s="83">
        <f>E45+E46+E47+E48</f>
        <v>3789.6000000000004</v>
      </c>
      <c r="F44" s="83">
        <f>(E44*100)/D44</f>
        <v>95.455919395465997</v>
      </c>
    </row>
    <row r="45" spans="1:6" x14ac:dyDescent="0.2">
      <c r="A45" s="55" t="s">
        <v>137</v>
      </c>
      <c r="B45" s="56" t="s">
        <v>138</v>
      </c>
      <c r="C45" s="84">
        <v>800</v>
      </c>
      <c r="D45" s="84">
        <v>800</v>
      </c>
      <c r="E45" s="84">
        <v>635.01</v>
      </c>
      <c r="F45" s="84"/>
    </row>
    <row r="46" spans="1:6" x14ac:dyDescent="0.2">
      <c r="A46" s="55" t="s">
        <v>139</v>
      </c>
      <c r="B46" s="56" t="s">
        <v>140</v>
      </c>
      <c r="C46" s="84">
        <v>400</v>
      </c>
      <c r="D46" s="84">
        <v>400</v>
      </c>
      <c r="E46" s="84">
        <v>396.71</v>
      </c>
      <c r="F46" s="84"/>
    </row>
    <row r="47" spans="1:6" x14ac:dyDescent="0.2">
      <c r="A47" s="55" t="s">
        <v>141</v>
      </c>
      <c r="B47" s="56" t="s">
        <v>142</v>
      </c>
      <c r="C47" s="84">
        <v>2400</v>
      </c>
      <c r="D47" s="84">
        <v>2400</v>
      </c>
      <c r="E47" s="84">
        <v>2389.08</v>
      </c>
      <c r="F47" s="84"/>
    </row>
    <row r="48" spans="1:6" x14ac:dyDescent="0.2">
      <c r="A48" s="55" t="s">
        <v>143</v>
      </c>
      <c r="B48" s="56" t="s">
        <v>136</v>
      </c>
      <c r="C48" s="84">
        <v>800</v>
      </c>
      <c r="D48" s="84">
        <v>370</v>
      </c>
      <c r="E48" s="84">
        <v>368.8</v>
      </c>
      <c r="F48" s="84"/>
    </row>
    <row r="49" spans="1:6" x14ac:dyDescent="0.2">
      <c r="A49" s="51" t="s">
        <v>144</v>
      </c>
      <c r="B49" s="52" t="s">
        <v>145</v>
      </c>
      <c r="C49" s="82">
        <f>C50+C52</f>
        <v>29909</v>
      </c>
      <c r="D49" s="82">
        <f>D50+D52</f>
        <v>29924</v>
      </c>
      <c r="E49" s="82">
        <f>E50+E52</f>
        <v>29899.72</v>
      </c>
      <c r="F49" s="81">
        <f>(E49*100)/D49</f>
        <v>99.918861114824225</v>
      </c>
    </row>
    <row r="50" spans="1:6" x14ac:dyDescent="0.2">
      <c r="A50" s="53" t="s">
        <v>146</v>
      </c>
      <c r="B50" s="54" t="s">
        <v>147</v>
      </c>
      <c r="C50" s="83">
        <f>C51</f>
        <v>398</v>
      </c>
      <c r="D50" s="83">
        <f>D51</f>
        <v>398</v>
      </c>
      <c r="E50" s="83">
        <f>E51</f>
        <v>376</v>
      </c>
      <c r="F50" s="83">
        <f>(E50*100)/D50</f>
        <v>94.472361809045225</v>
      </c>
    </row>
    <row r="51" spans="1:6" ht="25.5" x14ac:dyDescent="0.2">
      <c r="A51" s="55" t="s">
        <v>148</v>
      </c>
      <c r="B51" s="56" t="s">
        <v>149</v>
      </c>
      <c r="C51" s="84">
        <v>398</v>
      </c>
      <c r="D51" s="84">
        <v>398</v>
      </c>
      <c r="E51" s="84">
        <v>376</v>
      </c>
      <c r="F51" s="84"/>
    </row>
    <row r="52" spans="1:6" x14ac:dyDescent="0.2">
      <c r="A52" s="53" t="s">
        <v>150</v>
      </c>
      <c r="B52" s="54" t="s">
        <v>151</v>
      </c>
      <c r="C52" s="83">
        <f>C53+C54</f>
        <v>29511</v>
      </c>
      <c r="D52" s="83">
        <f>D53+D54</f>
        <v>29526</v>
      </c>
      <c r="E52" s="83">
        <f>E53+E54</f>
        <v>29523.72</v>
      </c>
      <c r="F52" s="83">
        <f>(E52*100)/D52</f>
        <v>99.992277992277991</v>
      </c>
    </row>
    <row r="53" spans="1:6" x14ac:dyDescent="0.2">
      <c r="A53" s="55" t="s">
        <v>152</v>
      </c>
      <c r="B53" s="56" t="s">
        <v>153</v>
      </c>
      <c r="C53" s="84">
        <v>811</v>
      </c>
      <c r="D53" s="84">
        <v>826</v>
      </c>
      <c r="E53" s="84">
        <v>823.72</v>
      </c>
      <c r="F53" s="84"/>
    </row>
    <row r="54" spans="1:6" x14ac:dyDescent="0.2">
      <c r="A54" s="55" t="s">
        <v>154</v>
      </c>
      <c r="B54" s="56" t="s">
        <v>155</v>
      </c>
      <c r="C54" s="84">
        <v>28700</v>
      </c>
      <c r="D54" s="84">
        <v>28700</v>
      </c>
      <c r="E54" s="84">
        <v>28700</v>
      </c>
      <c r="F54" s="84"/>
    </row>
    <row r="55" spans="1:6" x14ac:dyDescent="0.2">
      <c r="A55" s="49" t="s">
        <v>156</v>
      </c>
      <c r="B55" s="50" t="s">
        <v>157</v>
      </c>
      <c r="C55" s="80">
        <f t="shared" ref="C55:E57" si="0">C56</f>
        <v>4670</v>
      </c>
      <c r="D55" s="80">
        <f t="shared" si="0"/>
        <v>4670</v>
      </c>
      <c r="E55" s="80">
        <f t="shared" si="0"/>
        <v>4638.2</v>
      </c>
      <c r="F55" s="81">
        <f>(E55*100)/D55</f>
        <v>99.319057815845824</v>
      </c>
    </row>
    <row r="56" spans="1:6" x14ac:dyDescent="0.2">
      <c r="A56" s="51" t="s">
        <v>158</v>
      </c>
      <c r="B56" s="52" t="s">
        <v>159</v>
      </c>
      <c r="C56" s="82">
        <f t="shared" si="0"/>
        <v>4670</v>
      </c>
      <c r="D56" s="82">
        <f t="shared" si="0"/>
        <v>4670</v>
      </c>
      <c r="E56" s="82">
        <f t="shared" si="0"/>
        <v>4638.2</v>
      </c>
      <c r="F56" s="81">
        <f>(E56*100)/D56</f>
        <v>99.319057815845824</v>
      </c>
    </row>
    <row r="57" spans="1:6" x14ac:dyDescent="0.2">
      <c r="A57" s="53" t="s">
        <v>160</v>
      </c>
      <c r="B57" s="54" t="s">
        <v>161</v>
      </c>
      <c r="C57" s="83">
        <f t="shared" si="0"/>
        <v>4670</v>
      </c>
      <c r="D57" s="83">
        <f t="shared" si="0"/>
        <v>4670</v>
      </c>
      <c r="E57" s="83">
        <f t="shared" si="0"/>
        <v>4638.2</v>
      </c>
      <c r="F57" s="83">
        <f>(E57*100)/D57</f>
        <v>99.319057815845824</v>
      </c>
    </row>
    <row r="58" spans="1:6" x14ac:dyDescent="0.2">
      <c r="A58" s="55" t="s">
        <v>162</v>
      </c>
      <c r="B58" s="56" t="s">
        <v>163</v>
      </c>
      <c r="C58" s="84">
        <v>4670</v>
      </c>
      <c r="D58" s="84">
        <v>4670</v>
      </c>
      <c r="E58" s="84">
        <v>4638.2</v>
      </c>
      <c r="F58" s="84"/>
    </row>
    <row r="59" spans="1:6" x14ac:dyDescent="0.2">
      <c r="A59" s="49" t="s">
        <v>50</v>
      </c>
      <c r="B59" s="50" t="s">
        <v>51</v>
      </c>
      <c r="C59" s="80">
        <f t="shared" ref="C59:E60" si="1">C60</f>
        <v>2553698</v>
      </c>
      <c r="D59" s="80">
        <f t="shared" si="1"/>
        <v>2572783</v>
      </c>
      <c r="E59" s="80">
        <f t="shared" si="1"/>
        <v>2568418.9500000002</v>
      </c>
      <c r="F59" s="81">
        <f>(E59*100)/D59</f>
        <v>99.830376289022439</v>
      </c>
    </row>
    <row r="60" spans="1:6" x14ac:dyDescent="0.2">
      <c r="A60" s="51" t="s">
        <v>64</v>
      </c>
      <c r="B60" s="52" t="s">
        <v>65</v>
      </c>
      <c r="C60" s="82">
        <f t="shared" si="1"/>
        <v>2553698</v>
      </c>
      <c r="D60" s="82">
        <f t="shared" si="1"/>
        <v>2572783</v>
      </c>
      <c r="E60" s="82">
        <f t="shared" si="1"/>
        <v>2568418.9500000002</v>
      </c>
      <c r="F60" s="81">
        <f>(E60*100)/D60</f>
        <v>99.830376289022439</v>
      </c>
    </row>
    <row r="61" spans="1:6" ht="25.5" x14ac:dyDescent="0.2">
      <c r="A61" s="53" t="s">
        <v>66</v>
      </c>
      <c r="B61" s="54" t="s">
        <v>67</v>
      </c>
      <c r="C61" s="83">
        <f>C62+C63</f>
        <v>2553698</v>
      </c>
      <c r="D61" s="83">
        <f>D62+D63</f>
        <v>2572783</v>
      </c>
      <c r="E61" s="83">
        <f>E62+E63</f>
        <v>2568418.9500000002</v>
      </c>
      <c r="F61" s="83">
        <f>(E61*100)/D61</f>
        <v>99.830376289022439</v>
      </c>
    </row>
    <row r="62" spans="1:6" x14ac:dyDescent="0.2">
      <c r="A62" s="55" t="s">
        <v>68</v>
      </c>
      <c r="B62" s="56" t="s">
        <v>69</v>
      </c>
      <c r="C62" s="84">
        <v>2549028</v>
      </c>
      <c r="D62" s="84">
        <v>2568113</v>
      </c>
      <c r="E62" s="84">
        <v>2563780.75</v>
      </c>
      <c r="F62" s="84"/>
    </row>
    <row r="63" spans="1:6" ht="25.5" x14ac:dyDescent="0.2">
      <c r="A63" s="55" t="s">
        <v>70</v>
      </c>
      <c r="B63" s="56" t="s">
        <v>71</v>
      </c>
      <c r="C63" s="84">
        <v>4670</v>
      </c>
      <c r="D63" s="84">
        <v>4670</v>
      </c>
      <c r="E63" s="84">
        <v>4638.2</v>
      </c>
      <c r="F63" s="84"/>
    </row>
    <row r="64" spans="1:6" x14ac:dyDescent="0.2">
      <c r="A64" s="48" t="s">
        <v>176</v>
      </c>
      <c r="B64" s="48" t="s">
        <v>183</v>
      </c>
      <c r="C64" s="78"/>
      <c r="D64" s="78"/>
      <c r="E64" s="78"/>
      <c r="F64" s="79" t="e">
        <f>(E64*100)/D64</f>
        <v>#DIV/0!</v>
      </c>
    </row>
    <row r="65" spans="1:6" x14ac:dyDescent="0.2">
      <c r="A65" s="49" t="s">
        <v>72</v>
      </c>
      <c r="B65" s="50" t="s">
        <v>73</v>
      </c>
      <c r="C65" s="80">
        <f t="shared" ref="C65:E67" si="2">C66</f>
        <v>465</v>
      </c>
      <c r="D65" s="80">
        <f t="shared" si="2"/>
        <v>465</v>
      </c>
      <c r="E65" s="80">
        <f t="shared" si="2"/>
        <v>362.36</v>
      </c>
      <c r="F65" s="81">
        <f>(E65*100)/D65</f>
        <v>77.926881720430103</v>
      </c>
    </row>
    <row r="66" spans="1:6" x14ac:dyDescent="0.2">
      <c r="A66" s="51" t="s">
        <v>91</v>
      </c>
      <c r="B66" s="52" t="s">
        <v>92</v>
      </c>
      <c r="C66" s="82">
        <f t="shared" si="2"/>
        <v>465</v>
      </c>
      <c r="D66" s="82">
        <f t="shared" si="2"/>
        <v>465</v>
      </c>
      <c r="E66" s="82">
        <f t="shared" si="2"/>
        <v>362.36</v>
      </c>
      <c r="F66" s="81">
        <f>(E66*100)/D66</f>
        <v>77.926881720430103</v>
      </c>
    </row>
    <row r="67" spans="1:6" x14ac:dyDescent="0.2">
      <c r="A67" s="53" t="s">
        <v>103</v>
      </c>
      <c r="B67" s="54" t="s">
        <v>104</v>
      </c>
      <c r="C67" s="83">
        <f t="shared" si="2"/>
        <v>465</v>
      </c>
      <c r="D67" s="83">
        <f t="shared" si="2"/>
        <v>465</v>
      </c>
      <c r="E67" s="83">
        <f t="shared" si="2"/>
        <v>362.36</v>
      </c>
      <c r="F67" s="83">
        <f>(E67*100)/D67</f>
        <v>77.926881720430103</v>
      </c>
    </row>
    <row r="68" spans="1:6" x14ac:dyDescent="0.2">
      <c r="A68" s="55" t="s">
        <v>105</v>
      </c>
      <c r="B68" s="56" t="s">
        <v>106</v>
      </c>
      <c r="C68" s="84">
        <v>465</v>
      </c>
      <c r="D68" s="84">
        <v>465</v>
      </c>
      <c r="E68" s="84">
        <v>362.36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1" si="3">C70</f>
        <v>465</v>
      </c>
      <c r="D69" s="80">
        <f t="shared" si="3"/>
        <v>465</v>
      </c>
      <c r="E69" s="80">
        <f t="shared" si="3"/>
        <v>363.2</v>
      </c>
      <c r="F69" s="81">
        <f>(E69*100)/D69</f>
        <v>78.107526881720432</v>
      </c>
    </row>
    <row r="70" spans="1:6" x14ac:dyDescent="0.2">
      <c r="A70" s="51" t="s">
        <v>58</v>
      </c>
      <c r="B70" s="52" t="s">
        <v>59</v>
      </c>
      <c r="C70" s="82">
        <f t="shared" si="3"/>
        <v>465</v>
      </c>
      <c r="D70" s="82">
        <f t="shared" si="3"/>
        <v>465</v>
      </c>
      <c r="E70" s="82">
        <f t="shared" si="3"/>
        <v>363.2</v>
      </c>
      <c r="F70" s="81">
        <f>(E70*100)/D70</f>
        <v>78.107526881720432</v>
      </c>
    </row>
    <row r="71" spans="1:6" x14ac:dyDescent="0.2">
      <c r="A71" s="53" t="s">
        <v>60</v>
      </c>
      <c r="B71" s="54" t="s">
        <v>61</v>
      </c>
      <c r="C71" s="83">
        <f t="shared" si="3"/>
        <v>465</v>
      </c>
      <c r="D71" s="83">
        <f t="shared" si="3"/>
        <v>465</v>
      </c>
      <c r="E71" s="83">
        <f t="shared" si="3"/>
        <v>363.2</v>
      </c>
      <c r="F71" s="83">
        <f>(E71*100)/D71</f>
        <v>78.107526881720432</v>
      </c>
    </row>
    <row r="72" spans="1:6" x14ac:dyDescent="0.2">
      <c r="A72" s="55" t="s">
        <v>62</v>
      </c>
      <c r="B72" s="56" t="s">
        <v>63</v>
      </c>
      <c r="C72" s="84">
        <v>465</v>
      </c>
      <c r="D72" s="84">
        <v>465</v>
      </c>
      <c r="E72" s="84">
        <v>363.2</v>
      </c>
      <c r="F72" s="84"/>
    </row>
    <row r="73" spans="1:6" x14ac:dyDescent="0.2">
      <c r="A73" s="48" t="s">
        <v>74</v>
      </c>
      <c r="B73" s="48" t="s">
        <v>184</v>
      </c>
      <c r="C73" s="78"/>
      <c r="D73" s="78"/>
      <c r="E73" s="78"/>
      <c r="F73" s="79" t="e">
        <f>(E73*100)/D73</f>
        <v>#DIV/0!</v>
      </c>
    </row>
    <row r="74" spans="1:6" x14ac:dyDescent="0.2">
      <c r="A74" s="49" t="s">
        <v>72</v>
      </c>
      <c r="B74" s="50" t="s">
        <v>73</v>
      </c>
      <c r="C74" s="80">
        <f t="shared" ref="C74:E76" si="4">C75</f>
        <v>0</v>
      </c>
      <c r="D74" s="80">
        <f t="shared" si="4"/>
        <v>0</v>
      </c>
      <c r="E74" s="80">
        <f t="shared" si="4"/>
        <v>0</v>
      </c>
      <c r="F74" s="81" t="e">
        <f>(E74*100)/D74</f>
        <v>#DIV/0!</v>
      </c>
    </row>
    <row r="75" spans="1:6" x14ac:dyDescent="0.2">
      <c r="A75" s="51" t="s">
        <v>91</v>
      </c>
      <c r="B75" s="52" t="s">
        <v>92</v>
      </c>
      <c r="C75" s="82">
        <f t="shared" si="4"/>
        <v>0</v>
      </c>
      <c r="D75" s="82">
        <f t="shared" si="4"/>
        <v>0</v>
      </c>
      <c r="E75" s="82">
        <f t="shared" si="4"/>
        <v>0</v>
      </c>
      <c r="F75" s="81" t="e">
        <f>(E75*100)/D75</f>
        <v>#DIV/0!</v>
      </c>
    </row>
    <row r="76" spans="1:6" x14ac:dyDescent="0.2">
      <c r="A76" s="53" t="s">
        <v>93</v>
      </c>
      <c r="B76" s="54" t="s">
        <v>94</v>
      </c>
      <c r="C76" s="83">
        <f t="shared" si="4"/>
        <v>0</v>
      </c>
      <c r="D76" s="83">
        <f t="shared" si="4"/>
        <v>0</v>
      </c>
      <c r="E76" s="83">
        <f t="shared" si="4"/>
        <v>0</v>
      </c>
      <c r="F76" s="83" t="e">
        <f>(E76*100)/D76</f>
        <v>#DIV/0!</v>
      </c>
    </row>
    <row r="77" spans="1:6" x14ac:dyDescent="0.2">
      <c r="A77" s="55" t="s">
        <v>95</v>
      </c>
      <c r="B77" s="56" t="s">
        <v>96</v>
      </c>
      <c r="C77" s="84">
        <v>0</v>
      </c>
      <c r="D77" s="84">
        <v>0</v>
      </c>
      <c r="E77" s="84">
        <v>0</v>
      </c>
      <c r="F77" s="84"/>
    </row>
    <row r="78" spans="1:6" x14ac:dyDescent="0.2">
      <c r="A78" s="49" t="s">
        <v>50</v>
      </c>
      <c r="B78" s="50" t="s">
        <v>51</v>
      </c>
      <c r="C78" s="80">
        <f t="shared" ref="C78:E80" si="5">C79</f>
        <v>0</v>
      </c>
      <c r="D78" s="80">
        <f t="shared" si="5"/>
        <v>0</v>
      </c>
      <c r="E78" s="80">
        <f t="shared" si="5"/>
        <v>0</v>
      </c>
      <c r="F78" s="81" t="e">
        <f>(E78*100)/D78</f>
        <v>#DIV/0!</v>
      </c>
    </row>
    <row r="79" spans="1:6" x14ac:dyDescent="0.2">
      <c r="A79" s="51" t="s">
        <v>52</v>
      </c>
      <c r="B79" s="52" t="s">
        <v>53</v>
      </c>
      <c r="C79" s="82">
        <f t="shared" si="5"/>
        <v>0</v>
      </c>
      <c r="D79" s="82">
        <f t="shared" si="5"/>
        <v>0</v>
      </c>
      <c r="E79" s="82">
        <f t="shared" si="5"/>
        <v>0</v>
      </c>
      <c r="F79" s="81" t="e">
        <f>(E79*100)/D79</f>
        <v>#DIV/0!</v>
      </c>
    </row>
    <row r="80" spans="1:6" x14ac:dyDescent="0.2">
      <c r="A80" s="53" t="s">
        <v>54</v>
      </c>
      <c r="B80" s="54" t="s">
        <v>55</v>
      </c>
      <c r="C80" s="83">
        <f t="shared" si="5"/>
        <v>0</v>
      </c>
      <c r="D80" s="83">
        <f t="shared" si="5"/>
        <v>0</v>
      </c>
      <c r="E80" s="83">
        <f t="shared" si="5"/>
        <v>0</v>
      </c>
      <c r="F80" s="83" t="e">
        <f>(E80*100)/D80</f>
        <v>#DIV/0!</v>
      </c>
    </row>
    <row r="81" spans="1:6" x14ac:dyDescent="0.2">
      <c r="A81" s="55" t="s">
        <v>56</v>
      </c>
      <c r="B81" s="56" t="s">
        <v>57</v>
      </c>
      <c r="C81" s="84">
        <v>0</v>
      </c>
      <c r="D81" s="84">
        <v>0</v>
      </c>
      <c r="E81" s="84">
        <v>0</v>
      </c>
      <c r="F81" s="84"/>
    </row>
    <row r="82" spans="1:6" x14ac:dyDescent="0.2">
      <c r="A82" s="48" t="s">
        <v>177</v>
      </c>
      <c r="B82" s="48" t="s">
        <v>185</v>
      </c>
      <c r="C82" s="78"/>
      <c r="D82" s="78"/>
      <c r="E82" s="78"/>
      <c r="F82" s="79" t="e">
        <f>(E82*100)/D82</f>
        <v>#DIV/0!</v>
      </c>
    </row>
    <row r="83" spans="1:6" s="57" customFormat="1" x14ac:dyDescent="0.2"/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Tajana Briševac</cp:lastModifiedBy>
  <cp:lastPrinted>2023-07-24T12:33:14Z</cp:lastPrinted>
  <dcterms:created xsi:type="dcterms:W3CDTF">2022-08-12T12:51:27Z</dcterms:created>
  <dcterms:modified xsi:type="dcterms:W3CDTF">2026-03-18T13:33:01Z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