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uletic\Desktop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rashoda'!$B$1:$I$21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5" i="15"/>
  <c r="F73" i="15"/>
  <c r="E73" i="15"/>
  <c r="D73" i="15"/>
  <c r="C73" i="15"/>
  <c r="F72" i="15"/>
  <c r="E72" i="15"/>
  <c r="D72" i="15"/>
  <c r="C72" i="15"/>
  <c r="F71" i="15"/>
  <c r="E71" i="15"/>
  <c r="D71" i="15"/>
  <c r="C71" i="15"/>
  <c r="F70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4" i="15"/>
  <c r="E64" i="15"/>
  <c r="D64" i="15"/>
  <c r="C64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5" i="15"/>
  <c r="F52" i="15"/>
  <c r="E52" i="15"/>
  <c r="D52" i="15"/>
  <c r="C52" i="15"/>
  <c r="F51" i="15"/>
  <c r="E51" i="15"/>
  <c r="D51" i="15"/>
  <c r="C51" i="15"/>
  <c r="F50" i="15"/>
  <c r="E50" i="15"/>
  <c r="D50" i="15"/>
  <c r="C50" i="15"/>
  <c r="F47" i="15"/>
  <c r="E47" i="15"/>
  <c r="D47" i="15"/>
  <c r="C47" i="15"/>
  <c r="F46" i="15"/>
  <c r="E46" i="15"/>
  <c r="D46" i="15"/>
  <c r="C46" i="15"/>
  <c r="F42" i="15"/>
  <c r="E42" i="15"/>
  <c r="D42" i="15"/>
  <c r="C42" i="15"/>
  <c r="F40" i="15"/>
  <c r="E40" i="15"/>
  <c r="D40" i="15"/>
  <c r="C40" i="15"/>
  <c r="F30" i="15"/>
  <c r="E30" i="15"/>
  <c r="D30" i="15"/>
  <c r="C30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J60" i="3"/>
  <c r="I60" i="3"/>
  <c r="H60" i="3"/>
  <c r="G60" i="3"/>
  <c r="L59" i="3"/>
  <c r="K59" i="3"/>
  <c r="J59" i="3"/>
  <c r="I59" i="3"/>
  <c r="H59" i="3"/>
  <c r="G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J36" i="3"/>
  <c r="I36" i="3"/>
  <c r="H36" i="3"/>
  <c r="G36" i="3"/>
  <c r="L35" i="3"/>
  <c r="K35" i="3"/>
  <c r="J35" i="3"/>
  <c r="I35" i="3"/>
  <c r="H35" i="3"/>
  <c r="G35" i="3"/>
  <c r="L34" i="3"/>
  <c r="K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5" i="3"/>
  <c r="K25" i="3"/>
  <c r="J25" i="3"/>
  <c r="I25" i="3"/>
  <c r="H25" i="3"/>
  <c r="G25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<sst xmlns="http://schemas.openxmlformats.org/spreadsheetml/2006/main" count="365" uniqueCount="176">
  <si>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</si>
  <si>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</si>
  <si>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</si>
  <si>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</si>
  <si>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</si>
  <si>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</si>
  <si>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</si>
  <si>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</si>
  <si>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</si>
  <si>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</si>
  <si>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</si>
  <si>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</si>
  <si>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</si>
  <si>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</si>
  <si>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</si>
  <si>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</si>
  <si>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</si>
  <si>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</si>
  <si>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</si>
  <si>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</si>
  <si>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</si>
  <si>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</si>
  <si>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</si>
  <si>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</si>
  <si>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</si>
  <si>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</si>
  <si>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</si>
  <si>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</si>
  <si>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</si>
  <si>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</si>
  <si>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</si>
  <si>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</si>
  <si>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</si>
  <si>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</si>
  <si>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</si>
  <si>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</si>
  <si>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</si>
  <si>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</si>
  <si>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</si>
  <si>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</si>
  <si>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</si>
  <si>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</si>
  <si>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</si>
  <si>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</si>
  <si>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</si>
  <si>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</si>
  <si>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</si>
  <si>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</si>
  <si>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</si>
  <si>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</si>
  <si>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</si>
  <si>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</si>
  <si>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</si>
  <si>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</si>
  <si>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</si>
  <si>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</si>
  <si>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</si>
  <si>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</si>
  <si>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</si>
  <si>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</si>
  <si>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</si>
  <si>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</si>
  <si>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</si>
  <si>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</si>
  <si>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</si>
  <si>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</si>
  <si>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</si>
  <si>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</si>
  <si>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</si>
  <si>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</si>
  <si>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</si>
  <si>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</si>
  <si>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</si>
  <si>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</si>
  <si>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</si>
  <si>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</si>
  <si>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</si>
  <si>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</si>
  <si>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</si>
  <si>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</si>
  <si>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</si>
  <si>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</si>
  <si>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</si>
  <si>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</si>
  <si>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</si>
  <si>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</si>
  <si>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</si>
  <si>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</si>
  <si>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</si>
  <si>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</si>
  <si>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</si>
  <si>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</si>
  <si>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</si>
  <si>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</si>
  <si>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</si>
  <si>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</si>
  <si>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</si>
  <si>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</si>
  <si>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</si>
  <si>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</si>
  <si>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</si>
  <si>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</si>
  <si>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</si>
  <si>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</si>
  <si>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</si>
  <si>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</si>
  <si>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</si>
  <si>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</si>
  <si>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</si>
  <si>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</si>
  <si>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</si>
  <si>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</si>
  <si>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</si>
  <si>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</si>
  <si>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</si>
  <si>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</si>
  <si>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</si>
  <si>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</si>
  <si>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</si>
  <si>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</si>
  <si>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</si>
  <si>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</si>
  <si>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</si>
  <si>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</si>
  <si>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</si>
  <si>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</si>
  <si>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</si>
  <si>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</si>
  <si>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</si>
  <si>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</si>
  <si>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</si>
  <si>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3293</t>
  </si>
  <si>
    <t>REPREZENTACIJA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</si>
  <si>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</si>
  <si>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</si>
  <si>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</si>
  <si>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</si>
  <si>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</si>
  <si>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</si>
  <si>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</si>
  <si>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</si>
  <si>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</si>
  <si>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</si>
  <si>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</si>
  <si>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</si>
  <si>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</si>
  <si>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</si>
  <si>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</si>
  <si>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</si>
  <si>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</si>
  <si>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</si>
  <si>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</si>
  <si>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</si>
  <si>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</si>
  <si>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</si>
  <si>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</si>
  <si>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</si>
  <si>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85 OPĆINSKA DRŽAVNA ODVJETNIŠTVA</t>
  </si>
  <si>
    <t>4567 DUBROVNIK OPĆINSKO DRŽAVNO ODVJETNIŠTVO</t>
  </si>
  <si>
    <t>2812 DJELOVANJE DRŽAVNIH ODVJETNIŠTAVA</t>
  </si>
  <si>
    <t>11</t>
  </si>
  <si>
    <t>43</t>
  </si>
  <si>
    <t>A642000</t>
  </si>
  <si>
    <t xml:space="preserve">Progon počinitelja kaznenih i kažnjivih djela i zaštita imovine RH pred nadležnim sudovima i tijelima </t>
  </si>
  <si>
    <t>TEKUĆI PLAN  2025.*</t>
  </si>
  <si>
    <t>IZVRŠENJE 1.-12.2025.*</t>
  </si>
  <si>
    <t xml:space="preserve">INDEKS**
</t>
  </si>
  <si>
    <t>Opći prihodi i primici</t>
  </si>
  <si>
    <t>3296</t>
  </si>
  <si>
    <t>TROŠKOVI SUD.POSTUPAKA</t>
  </si>
  <si>
    <t>3433</t>
  </si>
  <si>
    <t>ZATEZNE KAMATE</t>
  </si>
  <si>
    <t>6712</t>
  </si>
  <si>
    <t>PRIHODI ZA FINANC.RASHODA ZA NABAVU NEFIN.IMOVINE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</si>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</sst>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1043616.68</v>
      </c>
      <c r="H10" s="86">
        <v>1169479</v>
      </c>
      <c r="I10" s="86">
        <v>1158597</v>
      </c>
      <c r="J10" s="86">
        <v>1157772.82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1043616.68</v>
      </c>
      <c r="H12" s="87">
        <f>ROUND(H10+H11,2)</f>
        <v>1169479</v>
      </c>
      <c r="I12" s="87">
        <f>ROUND(I10+I11,2)</f>
        <v>1158597</v>
      </c>
      <c r="J12" s="87">
        <f>ROUND(J10+J11,2)</f>
        <v>1157772.82</v>
      </c>
      <c r="K12" s="88">
        <f>J12/G12*100</f>
        <v>110.93851240476501</v>
      </c>
      <c r="L12" s="88">
        <f>J12/I12*100</f>
        <v>99.9288639621888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1043614.24</v>
      </c>
      <c r="H13" s="86">
        <v>1169214</v>
      </c>
      <c r="I13" s="86">
        <v>1158332</v>
      </c>
      <c r="J13" s="86">
        <v>1157774.51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0</v>
      </c>
      <c r="H14" s="86">
        <v>265</v>
      </c>
      <c r="I14" s="86">
        <v>265</v>
      </c>
      <c r="J14" s="86">
        <v>0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1043614.24</v>
      </c>
      <c r="H15" s="87">
        <f>ROUND(H13+H14,2)</f>
        <v>1169479</v>
      </c>
      <c r="I15" s="87">
        <f>ROUND(I13+I14,2)</f>
        <v>1158597</v>
      </c>
      <c r="J15" s="87">
        <f>ROUND(J13+J14,2)</f>
        <v>1157774.51</v>
      </c>
      <c r="K15" s="88">
        <f>J15/G15*100</f>
        <v>110.93893371941699</v>
      </c>
      <c r="L15" s="88">
        <f>J15/I15*100</f>
        <v>99.929009828266402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2.44</v>
      </c>
      <c r="H16" s="90">
        <f>ROUND(H12-H15,2)</f>
        <v>0</v>
      </c>
      <c r="I16" s="90">
        <f>ROUND(I12-I15,2)</f>
        <v>0</v>
      </c>
      <c r="J16" s="90">
        <f>ROUND(J12-J15,2)</f>
        <v>-1.69</v>
      </c>
      <c r="K16" s="88">
        <f>J16/G16*100</f>
        <v>-69.262295081967196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1.69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-1.69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-1.69</v>
      </c>
      <c r="H26" s="94">
        <f>ROUND(H24+H25,2)</f>
        <v>0</v>
      </c>
      <c r="I26" s="94">
        <f>ROUND(I24+I25,2)</f>
        <v>0</v>
      </c>
      <c r="J26" s="94">
        <f>ROUND(J24+J25,2)</f>
        <v>1.69</v>
      </c>
      <c r="K26" s="93">
        <f>J26/G26*100</f>
        <v>-100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0.75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>
        <f>J27/G27*100</f>
        <v>0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66"/>
  <sheetViews>
    <sheetView topLeftCell="A15" zoomScale="90" zoomScaleNormal="90" workbookViewId="0">
      <selection activeCell="L67" sqref="A22:L6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1043616.68</v>
      </c>
      <c r="H10" s="65">
        <f>H11</f>
        <v>1169479</v>
      </c>
      <c r="I10" s="65">
        <f>I11</f>
        <v>1158597</v>
      </c>
      <c r="J10" s="65">
        <f>J11</f>
        <v>1157772.8199999998</v>
      </c>
      <c r="K10" s="69">
        <f t="shared" ref="K10:K20" si="0">(J10*100)/G10</f>
        <v>110.93851240476532</v>
      </c>
      <c r="L10" s="69">
        <f t="shared" ref="L10:L20" si="1">(J10*100)/I10</f>
        <v>99.928863962188757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1043616.68</v>
      </c>
      <c r="H11" s="65">
        <f>H12+H15+H18</f>
        <v>1169479</v>
      </c>
      <c r="I11" s="65">
        <f>I12+I15+I18</f>
        <v>1158597</v>
      </c>
      <c r="J11" s="65">
        <f>J12+J15+J18</f>
        <v>1157772.8199999998</v>
      </c>
      <c r="K11" s="65">
        <f t="shared" si="0"/>
        <v>110.93851240476532</v>
      </c>
      <c r="L11" s="65">
        <f t="shared" si="1"/>
        <v>99.928863962188757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0.75</v>
      </c>
      <c r="H12" s="65">
        <f t="shared" si="2"/>
        <v>0</v>
      </c>
      <c r="I12" s="65">
        <f t="shared" si="2"/>
        <v>0</v>
      </c>
      <c r="J12" s="65">
        <f t="shared" si="2"/>
        <v>0</v>
      </c>
      <c r="K12" s="65">
        <f t="shared" si="0"/>
        <v>0</v>
      </c>
      <c r="L12" s="65" t="e">
        <f t="shared" si="1"/>
        <v>#DIV/0!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0.75</v>
      </c>
      <c r="H13" s="65">
        <f t="shared" si="2"/>
        <v>0</v>
      </c>
      <c r="I13" s="65">
        <f t="shared" si="2"/>
        <v>0</v>
      </c>
      <c r="J13" s="65">
        <f t="shared" si="2"/>
        <v>0</v>
      </c>
      <c r="K13" s="65">
        <f t="shared" si="0"/>
        <v>0</v>
      </c>
      <c r="L13" s="65" t="e">
        <f t="shared" si="1"/>
        <v>#DIV/0!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0.75</v>
      </c>
      <c r="H14" s="66">
        <v>0</v>
      </c>
      <c r="I14" s="66">
        <v>0</v>
      </c>
      <c r="J14" s="66">
        <v>0</v>
      </c>
      <c r="K14" s="66">
        <f t="shared" si="0"/>
        <v>0</v>
      </c>
      <c r="L14" s="66" t="e">
        <f t="shared" si="1"/>
        <v>#DIV/0!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306.38</v>
      </c>
      <c r="H15" s="65">
        <f t="shared" si="3"/>
        <v>663</v>
      </c>
      <c r="I15" s="65">
        <f t="shared" si="3"/>
        <v>663</v>
      </c>
      <c r="J15" s="65">
        <f t="shared" si="3"/>
        <v>163.41</v>
      </c>
      <c r="K15" s="65">
        <f t="shared" si="0"/>
        <v>53.335726875122397</v>
      </c>
      <c r="L15" s="65">
        <f t="shared" si="1"/>
        <v>24.647058823529413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306.38</v>
      </c>
      <c r="H16" s="65">
        <f t="shared" si="3"/>
        <v>663</v>
      </c>
      <c r="I16" s="65">
        <f t="shared" si="3"/>
        <v>663</v>
      </c>
      <c r="J16" s="65">
        <f t="shared" si="3"/>
        <v>163.41</v>
      </c>
      <c r="K16" s="65">
        <f t="shared" si="0"/>
        <v>53.335726875122397</v>
      </c>
      <c r="L16" s="65">
        <f t="shared" si="1"/>
        <v>24.647058823529413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306.38</v>
      </c>
      <c r="H17" s="66">
        <v>663</v>
      </c>
      <c r="I17" s="66">
        <v>663</v>
      </c>
      <c r="J17" s="66">
        <v>163.41</v>
      </c>
      <c r="K17" s="66">
        <f t="shared" si="0"/>
        <v>53.335726875122397</v>
      </c>
      <c r="L17" s="66">
        <f t="shared" si="1"/>
        <v>24.647058823529413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1043309.55</v>
      </c>
      <c r="H18" s="65">
        <f t="shared" si="4"/>
        <v>1168816</v>
      </c>
      <c r="I18" s="65">
        <f t="shared" si="4"/>
        <v>1157934</v>
      </c>
      <c r="J18" s="65">
        <f t="shared" si="4"/>
        <v>1157609.4099999999</v>
      </c>
      <c r="K18" s="65">
        <f t="shared" si="0"/>
        <v>110.95550788354232</v>
      </c>
      <c r="L18" s="65">
        <f t="shared" si="1"/>
        <v>99.971968177806332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1043309.55</v>
      </c>
      <c r="H19" s="65">
        <f t="shared" si="4"/>
        <v>1168816</v>
      </c>
      <c r="I19" s="65">
        <f t="shared" si="4"/>
        <v>1157934</v>
      </c>
      <c r="J19" s="65">
        <f t="shared" si="4"/>
        <v>1157609.4099999999</v>
      </c>
      <c r="K19" s="65">
        <f t="shared" si="0"/>
        <v>110.95550788354232</v>
      </c>
      <c r="L19" s="65">
        <f t="shared" si="1"/>
        <v>99.971968177806332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1043309.55</v>
      </c>
      <c r="H20" s="66">
        <v>1168816</v>
      </c>
      <c r="I20" s="66">
        <v>1157934</v>
      </c>
      <c r="J20" s="66">
        <v>1157609.4099999999</v>
      </c>
      <c r="K20" s="66">
        <f t="shared" si="0"/>
        <v>110.95550788354232</v>
      </c>
      <c r="L20" s="66">
        <f t="shared" si="1"/>
        <v>99.971968177806332</v>
      </c>
    </row>
    <row r="21" spans="2:12" x14ac:dyDescent="0.25">
      <c r="F21" s="35"/>
    </row>
    <row r="22" spans="2:12" x14ac:dyDescent="0.25">
      <c r="F22" s="35"/>
    </row>
    <row r="23" spans="2:12" ht="36.75" customHeight="1" x14ac:dyDescent="0.25">
      <c r="B23" s="117" t="s">
        <v>3</v>
      </c>
      <c r="C23" s="118"/>
      <c r="D23" s="118"/>
      <c r="E23" s="118"/>
      <c r="F23" s="119"/>
      <c r="G23" s="28" t="s">
        <v>46</v>
      </c>
      <c r="H23" s="28" t="s">
        <v>43</v>
      </c>
      <c r="I23" s="28" t="s">
        <v>44</v>
      </c>
      <c r="J23" s="28" t="s">
        <v>47</v>
      </c>
      <c r="K23" s="28" t="s">
        <v>6</v>
      </c>
      <c r="L23" s="28" t="s">
        <v>22</v>
      </c>
    </row>
    <row r="24" spans="2:12" x14ac:dyDescent="0.25">
      <c r="B24" s="120">
        <v>1</v>
      </c>
      <c r="C24" s="121"/>
      <c r="D24" s="121"/>
      <c r="E24" s="121"/>
      <c r="F24" s="122"/>
      <c r="G24" s="30">
        <v>2</v>
      </c>
      <c r="H24" s="30">
        <v>3</v>
      </c>
      <c r="I24" s="30">
        <v>4</v>
      </c>
      <c r="J24" s="30">
        <v>5</v>
      </c>
      <c r="K24" s="30" t="s">
        <v>13</v>
      </c>
      <c r="L24" s="30" t="s">
        <v>14</v>
      </c>
    </row>
    <row r="25" spans="2:12" x14ac:dyDescent="0.25">
      <c r="B25" s="65"/>
      <c r="C25" s="66"/>
      <c r="D25" s="67"/>
      <c r="E25" s="68"/>
      <c r="F25" s="8" t="s">
        <v>21</v>
      </c>
      <c r="G25" s="65">
        <f>G26+G62</f>
        <v>1043614.2399999999</v>
      </c>
      <c r="H25" s="65">
        <f>H26+H62</f>
        <v>1169479</v>
      </c>
      <c r="I25" s="65">
        <f>I26+I62</f>
        <v>1158597</v>
      </c>
      <c r="J25" s="65">
        <f>J26+J62</f>
        <v>1157774.51</v>
      </c>
      <c r="K25" s="70">
        <f t="shared" ref="K25:K65" si="5">(J25*100)/G25</f>
        <v>110.93893371941726</v>
      </c>
      <c r="L25" s="70">
        <f t="shared" ref="L25:L65" si="6">(J25*100)/I25</f>
        <v>99.92900982826643</v>
      </c>
    </row>
    <row r="26" spans="2:12" x14ac:dyDescent="0.25">
      <c r="B26" s="65" t="s">
        <v>70</v>
      </c>
      <c r="C26" s="65"/>
      <c r="D26" s="65"/>
      <c r="E26" s="65"/>
      <c r="F26" s="65" t="s">
        <v>71</v>
      </c>
      <c r="G26" s="65">
        <f>G27+G35+G59</f>
        <v>1043614.2399999999</v>
      </c>
      <c r="H26" s="65">
        <f>H27+H35+H59</f>
        <v>1169214</v>
      </c>
      <c r="I26" s="65">
        <f>I27+I35+I59</f>
        <v>1158332</v>
      </c>
      <c r="J26" s="65">
        <f>J27+J35+J59</f>
        <v>1157774.51</v>
      </c>
      <c r="K26" s="65">
        <f t="shared" si="5"/>
        <v>110.93893371941726</v>
      </c>
      <c r="L26" s="65">
        <f t="shared" si="6"/>
        <v>99.951871311506551</v>
      </c>
    </row>
    <row r="27" spans="2:12" x14ac:dyDescent="0.25">
      <c r="B27" s="65"/>
      <c r="C27" s="65" t="s">
        <v>72</v>
      </c>
      <c r="D27" s="65"/>
      <c r="E27" s="65"/>
      <c r="F27" s="65" t="s">
        <v>73</v>
      </c>
      <c r="G27" s="65">
        <f>G28+G31+G33</f>
        <v>829020.10999999987</v>
      </c>
      <c r="H27" s="65">
        <f>H28+H31+H33</f>
        <v>965365</v>
      </c>
      <c r="I27" s="65">
        <f>I28+I31+I33</f>
        <v>947742</v>
      </c>
      <c r="J27" s="65">
        <f>J28+J31+J33</f>
        <v>947595.16</v>
      </c>
      <c r="K27" s="65">
        <f t="shared" si="5"/>
        <v>114.30303662959396</v>
      </c>
      <c r="L27" s="65">
        <f t="shared" si="6"/>
        <v>99.984506331892007</v>
      </c>
    </row>
    <row r="28" spans="2:12" x14ac:dyDescent="0.25">
      <c r="B28" s="65"/>
      <c r="C28" s="65"/>
      <c r="D28" s="65" t="s">
        <v>74</v>
      </c>
      <c r="E28" s="65"/>
      <c r="F28" s="65" t="s">
        <v>75</v>
      </c>
      <c r="G28" s="65">
        <f>G29+G30</f>
        <v>690937.15999999992</v>
      </c>
      <c r="H28" s="65">
        <f>H29+H30</f>
        <v>805060</v>
      </c>
      <c r="I28" s="65">
        <f>I29+I30</f>
        <v>789937</v>
      </c>
      <c r="J28" s="65">
        <f>J29+J30</f>
        <v>789933.36</v>
      </c>
      <c r="K28" s="65">
        <f t="shared" si="5"/>
        <v>114.32781528207285</v>
      </c>
      <c r="L28" s="65">
        <f t="shared" si="6"/>
        <v>99.999539203759284</v>
      </c>
    </row>
    <row r="29" spans="2:12" x14ac:dyDescent="0.25">
      <c r="B29" s="66"/>
      <c r="C29" s="66"/>
      <c r="D29" s="66"/>
      <c r="E29" s="66" t="s">
        <v>76</v>
      </c>
      <c r="F29" s="66" t="s">
        <v>77</v>
      </c>
      <c r="G29" s="66">
        <v>687668.69</v>
      </c>
      <c r="H29" s="66">
        <v>801912</v>
      </c>
      <c r="I29" s="66">
        <v>785962</v>
      </c>
      <c r="J29" s="66">
        <v>785959.01</v>
      </c>
      <c r="K29" s="66">
        <f t="shared" si="5"/>
        <v>114.29326671830879</v>
      </c>
      <c r="L29" s="66">
        <f t="shared" si="6"/>
        <v>99.999619574483248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3268.47</v>
      </c>
      <c r="H30" s="66">
        <v>3148</v>
      </c>
      <c r="I30" s="66">
        <v>3975</v>
      </c>
      <c r="J30" s="66">
        <v>3974.35</v>
      </c>
      <c r="K30" s="66">
        <f t="shared" si="5"/>
        <v>121.59664919671896</v>
      </c>
      <c r="L30" s="66">
        <f t="shared" si="6"/>
        <v>99.98364779874214</v>
      </c>
    </row>
    <row r="31" spans="2:12" x14ac:dyDescent="0.25">
      <c r="B31" s="65"/>
      <c r="C31" s="65"/>
      <c r="D31" s="65" t="s">
        <v>80</v>
      </c>
      <c r="E31" s="65"/>
      <c r="F31" s="65" t="s">
        <v>81</v>
      </c>
      <c r="G31" s="65">
        <f>G32</f>
        <v>24078.22</v>
      </c>
      <c r="H31" s="65">
        <f>H32</f>
        <v>27464</v>
      </c>
      <c r="I31" s="65">
        <f>I32</f>
        <v>27364</v>
      </c>
      <c r="J31" s="65">
        <f>J32</f>
        <v>27322.79</v>
      </c>
      <c r="K31" s="65">
        <f t="shared" si="5"/>
        <v>113.47512399172363</v>
      </c>
      <c r="L31" s="65">
        <f t="shared" si="6"/>
        <v>99.849400672416309</v>
      </c>
    </row>
    <row r="32" spans="2:12" x14ac:dyDescent="0.25">
      <c r="B32" s="66"/>
      <c r="C32" s="66"/>
      <c r="D32" s="66"/>
      <c r="E32" s="66" t="s">
        <v>82</v>
      </c>
      <c r="F32" s="66" t="s">
        <v>81</v>
      </c>
      <c r="G32" s="66">
        <v>24078.22</v>
      </c>
      <c r="H32" s="66">
        <v>27464</v>
      </c>
      <c r="I32" s="66">
        <v>27364</v>
      </c>
      <c r="J32" s="66">
        <v>27322.79</v>
      </c>
      <c r="K32" s="66">
        <f t="shared" si="5"/>
        <v>113.47512399172363</v>
      </c>
      <c r="L32" s="66">
        <f t="shared" si="6"/>
        <v>99.849400672416309</v>
      </c>
    </row>
    <row r="33" spans="2:12" x14ac:dyDescent="0.25">
      <c r="B33" s="65"/>
      <c r="C33" s="65"/>
      <c r="D33" s="65" t="s">
        <v>83</v>
      </c>
      <c r="E33" s="65"/>
      <c r="F33" s="65" t="s">
        <v>84</v>
      </c>
      <c r="G33" s="65">
        <f>G34</f>
        <v>114004.73</v>
      </c>
      <c r="H33" s="65">
        <f>H34</f>
        <v>132841</v>
      </c>
      <c r="I33" s="65">
        <f>I34</f>
        <v>130441</v>
      </c>
      <c r="J33" s="65">
        <f>J34</f>
        <v>130339.01</v>
      </c>
      <c r="K33" s="65">
        <f t="shared" si="5"/>
        <v>114.32772131472089</v>
      </c>
      <c r="L33" s="65">
        <f t="shared" si="6"/>
        <v>99.921811393656895</v>
      </c>
    </row>
    <row r="34" spans="2:12" x14ac:dyDescent="0.25">
      <c r="B34" s="66"/>
      <c r="C34" s="66"/>
      <c r="D34" s="66"/>
      <c r="E34" s="66" t="s">
        <v>85</v>
      </c>
      <c r="F34" s="66" t="s">
        <v>86</v>
      </c>
      <c r="G34" s="66">
        <v>114004.73</v>
      </c>
      <c r="H34" s="66">
        <v>132841</v>
      </c>
      <c r="I34" s="66">
        <v>130441</v>
      </c>
      <c r="J34" s="66">
        <v>130339.01</v>
      </c>
      <c r="K34" s="66">
        <f t="shared" si="5"/>
        <v>114.32772131472089</v>
      </c>
      <c r="L34" s="66">
        <f t="shared" si="6"/>
        <v>99.921811393656895</v>
      </c>
    </row>
    <row r="35" spans="2:12" x14ac:dyDescent="0.25">
      <c r="B35" s="65"/>
      <c r="C35" s="65" t="s">
        <v>87</v>
      </c>
      <c r="D35" s="65"/>
      <c r="E35" s="65"/>
      <c r="F35" s="65" t="s">
        <v>88</v>
      </c>
      <c r="G35" s="65">
        <f>G36+G40+G44+G54+G56</f>
        <v>213858.39</v>
      </c>
      <c r="H35" s="65">
        <f>H36+H40+H44+H54+H56</f>
        <v>202849</v>
      </c>
      <c r="I35" s="65">
        <f>I36+I40+I44+I54+I56</f>
        <v>209910</v>
      </c>
      <c r="J35" s="65">
        <f>J36+J40+J44+J54+J56</f>
        <v>209512.11</v>
      </c>
      <c r="K35" s="65">
        <f t="shared" si="5"/>
        <v>97.967683194472741</v>
      </c>
      <c r="L35" s="65">
        <f t="shared" si="6"/>
        <v>99.810447334571961</v>
      </c>
    </row>
    <row r="36" spans="2:12" x14ac:dyDescent="0.25">
      <c r="B36" s="65"/>
      <c r="C36" s="65"/>
      <c r="D36" s="65" t="s">
        <v>89</v>
      </c>
      <c r="E36" s="65"/>
      <c r="F36" s="65" t="s">
        <v>90</v>
      </c>
      <c r="G36" s="65">
        <f>G37+G38+G39</f>
        <v>21381.99</v>
      </c>
      <c r="H36" s="65">
        <f>H37+H38+H39</f>
        <v>30700</v>
      </c>
      <c r="I36" s="65">
        <f>I37+I38+I39</f>
        <v>28358</v>
      </c>
      <c r="J36" s="65">
        <f>J37+J38+J39</f>
        <v>28356.35</v>
      </c>
      <c r="K36" s="65">
        <f t="shared" si="5"/>
        <v>132.61791816383789</v>
      </c>
      <c r="L36" s="65">
        <f t="shared" si="6"/>
        <v>99.994181536074478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7926.2</v>
      </c>
      <c r="H37" s="66">
        <v>13000</v>
      </c>
      <c r="I37" s="66">
        <v>12657</v>
      </c>
      <c r="J37" s="66">
        <v>12656.48</v>
      </c>
      <c r="K37" s="66">
        <f t="shared" si="5"/>
        <v>159.67903913602987</v>
      </c>
      <c r="L37" s="66">
        <f t="shared" si="6"/>
        <v>99.99589160148534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12428.79</v>
      </c>
      <c r="H38" s="66">
        <v>17000</v>
      </c>
      <c r="I38" s="66">
        <v>15153</v>
      </c>
      <c r="J38" s="66">
        <v>15152.11</v>
      </c>
      <c r="K38" s="66">
        <f t="shared" si="5"/>
        <v>121.91138477679644</v>
      </c>
      <c r="L38" s="66">
        <f t="shared" si="6"/>
        <v>99.994126575595587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1027</v>
      </c>
      <c r="H39" s="66">
        <v>700</v>
      </c>
      <c r="I39" s="66">
        <v>548</v>
      </c>
      <c r="J39" s="66">
        <v>547.76</v>
      </c>
      <c r="K39" s="66">
        <f t="shared" si="5"/>
        <v>53.335929892891919</v>
      </c>
      <c r="L39" s="66">
        <f t="shared" si="6"/>
        <v>99.956204379562038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</f>
        <v>13978.080000000002</v>
      </c>
      <c r="H40" s="65">
        <f>H41+H42+H43</f>
        <v>20765</v>
      </c>
      <c r="I40" s="65">
        <f>I41+I42+I43</f>
        <v>16395</v>
      </c>
      <c r="J40" s="65">
        <f>J41+J42+J43</f>
        <v>16294.39</v>
      </c>
      <c r="K40" s="65">
        <f t="shared" si="5"/>
        <v>116.57101690647069</v>
      </c>
      <c r="L40" s="65">
        <f t="shared" si="6"/>
        <v>99.3863372979567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10724.77</v>
      </c>
      <c r="H41" s="66">
        <v>12265</v>
      </c>
      <c r="I41" s="66">
        <v>12819</v>
      </c>
      <c r="J41" s="66">
        <v>12718.96</v>
      </c>
      <c r="K41" s="66">
        <f t="shared" si="5"/>
        <v>118.59424491154589</v>
      </c>
      <c r="L41" s="66">
        <f t="shared" si="6"/>
        <v>99.219595912317658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2482.6</v>
      </c>
      <c r="H42" s="66">
        <v>7000</v>
      </c>
      <c r="I42" s="66">
        <v>2288</v>
      </c>
      <c r="J42" s="66">
        <v>2287.69</v>
      </c>
      <c r="K42" s="66">
        <f t="shared" si="5"/>
        <v>92.148956738902768</v>
      </c>
      <c r="L42" s="66">
        <f t="shared" si="6"/>
        <v>99.986451048951054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770.71</v>
      </c>
      <c r="H43" s="66">
        <v>1500</v>
      </c>
      <c r="I43" s="66">
        <v>1288</v>
      </c>
      <c r="J43" s="66">
        <v>1287.74</v>
      </c>
      <c r="K43" s="66">
        <f t="shared" si="5"/>
        <v>167.08489574548142</v>
      </c>
      <c r="L43" s="66">
        <f t="shared" si="6"/>
        <v>99.979813664596278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G45+G46+G47+G48+G49+G50+G51+G52+G53</f>
        <v>177834.96</v>
      </c>
      <c r="H44" s="65">
        <f>H45+H46+H47+H48+H49+H50+H51+H52+H53</f>
        <v>148653</v>
      </c>
      <c r="I44" s="65">
        <f>I45+I46+I47+I48+I49+I50+I51+I52+I53</f>
        <v>163323</v>
      </c>
      <c r="J44" s="65">
        <f>J45+J46+J47+J48+J49+J50+J51+J52+J53</f>
        <v>163028.13</v>
      </c>
      <c r="K44" s="65">
        <f t="shared" si="5"/>
        <v>91.673836235574825</v>
      </c>
      <c r="L44" s="65">
        <f t="shared" si="6"/>
        <v>99.819455924762593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15725.04</v>
      </c>
      <c r="H45" s="66">
        <v>18643</v>
      </c>
      <c r="I45" s="66">
        <v>16619</v>
      </c>
      <c r="J45" s="66">
        <v>16619</v>
      </c>
      <c r="K45" s="66">
        <f t="shared" si="5"/>
        <v>105.68494579346061</v>
      </c>
      <c r="L45" s="66">
        <f t="shared" si="6"/>
        <v>100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6.8</v>
      </c>
      <c r="H46" s="66">
        <v>2309</v>
      </c>
      <c r="I46" s="66">
        <v>125</v>
      </c>
      <c r="J46" s="66">
        <v>124.57</v>
      </c>
      <c r="K46" s="66">
        <f t="shared" si="5"/>
        <v>1831.9117647058824</v>
      </c>
      <c r="L46" s="66">
        <f t="shared" si="6"/>
        <v>99.656000000000006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2690</v>
      </c>
      <c r="H47" s="66">
        <v>1760</v>
      </c>
      <c r="I47" s="66">
        <v>0</v>
      </c>
      <c r="J47" s="66">
        <v>0</v>
      </c>
      <c r="K47" s="66">
        <f t="shared" si="5"/>
        <v>0</v>
      </c>
      <c r="L47" s="66" t="e">
        <f t="shared" si="6"/>
        <v>#DIV/0!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1075.71</v>
      </c>
      <c r="H48" s="66">
        <v>1800</v>
      </c>
      <c r="I48" s="66">
        <v>1345</v>
      </c>
      <c r="J48" s="66">
        <v>1344.54</v>
      </c>
      <c r="K48" s="66">
        <f t="shared" si="5"/>
        <v>124.99093621886939</v>
      </c>
      <c r="L48" s="66">
        <f t="shared" si="6"/>
        <v>99.965799256505576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4726.62</v>
      </c>
      <c r="H49" s="66">
        <v>5933</v>
      </c>
      <c r="I49" s="66">
        <v>5077</v>
      </c>
      <c r="J49" s="66">
        <v>4943.3</v>
      </c>
      <c r="K49" s="66">
        <f t="shared" si="5"/>
        <v>104.58424836352404</v>
      </c>
      <c r="L49" s="66">
        <f t="shared" si="6"/>
        <v>97.366555052196176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50</v>
      </c>
      <c r="H50" s="66">
        <v>2035</v>
      </c>
      <c r="I50" s="66">
        <v>1714</v>
      </c>
      <c r="J50" s="66">
        <v>1555</v>
      </c>
      <c r="K50" s="66">
        <f t="shared" si="5"/>
        <v>3110</v>
      </c>
      <c r="L50" s="66">
        <f t="shared" si="6"/>
        <v>90.723453908984837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149115.99</v>
      </c>
      <c r="H51" s="66">
        <v>110000</v>
      </c>
      <c r="I51" s="66">
        <v>132516</v>
      </c>
      <c r="J51" s="66">
        <v>132515.56</v>
      </c>
      <c r="K51" s="66">
        <f t="shared" si="5"/>
        <v>88.867438025928678</v>
      </c>
      <c r="L51" s="66">
        <f t="shared" si="6"/>
        <v>99.999667964623143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19.920000000000002</v>
      </c>
      <c r="H52" s="66">
        <v>40</v>
      </c>
      <c r="I52" s="66">
        <v>20</v>
      </c>
      <c r="J52" s="66">
        <v>19.920000000000002</v>
      </c>
      <c r="K52" s="66">
        <f t="shared" si="5"/>
        <v>99.999999999999986</v>
      </c>
      <c r="L52" s="66">
        <f t="shared" si="6"/>
        <v>99.6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4424.88</v>
      </c>
      <c r="H53" s="66">
        <v>6133</v>
      </c>
      <c r="I53" s="66">
        <v>5907</v>
      </c>
      <c r="J53" s="66">
        <v>5906.24</v>
      </c>
      <c r="K53" s="66">
        <f t="shared" si="5"/>
        <v>133.47797002404585</v>
      </c>
      <c r="L53" s="66">
        <f t="shared" si="6"/>
        <v>99.987133908921621</v>
      </c>
    </row>
    <row r="54" spans="2:12" x14ac:dyDescent="0.25">
      <c r="B54" s="65"/>
      <c r="C54" s="65"/>
      <c r="D54" s="65" t="s">
        <v>125</v>
      </c>
      <c r="E54" s="65"/>
      <c r="F54" s="65" t="s">
        <v>126</v>
      </c>
      <c r="G54" s="65">
        <f>G55</f>
        <v>246.16</v>
      </c>
      <c r="H54" s="65">
        <f>H55</f>
        <v>1200</v>
      </c>
      <c r="I54" s="65">
        <f>I55</f>
        <v>834</v>
      </c>
      <c r="J54" s="65">
        <f>J55</f>
        <v>833.24</v>
      </c>
      <c r="K54" s="65">
        <f t="shared" si="5"/>
        <v>338.49528761780954</v>
      </c>
      <c r="L54" s="65">
        <f t="shared" si="6"/>
        <v>99.908872901678663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246.16</v>
      </c>
      <c r="H55" s="66">
        <v>1200</v>
      </c>
      <c r="I55" s="66">
        <v>834</v>
      </c>
      <c r="J55" s="66">
        <v>833.24</v>
      </c>
      <c r="K55" s="66">
        <f t="shared" si="5"/>
        <v>338.49528761780954</v>
      </c>
      <c r="L55" s="66">
        <f t="shared" si="6"/>
        <v>99.908872901678663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G57+G58</f>
        <v>417.2</v>
      </c>
      <c r="H56" s="65">
        <f>H57+H58</f>
        <v>1531</v>
      </c>
      <c r="I56" s="65">
        <f>I57+I58</f>
        <v>1000</v>
      </c>
      <c r="J56" s="65">
        <f>J57+J58</f>
        <v>1000</v>
      </c>
      <c r="K56" s="65">
        <f t="shared" si="5"/>
        <v>239.69319271332694</v>
      </c>
      <c r="L56" s="65">
        <f t="shared" si="6"/>
        <v>100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0</v>
      </c>
      <c r="H57" s="66">
        <v>1000</v>
      </c>
      <c r="I57" s="66">
        <v>1000</v>
      </c>
      <c r="J57" s="66">
        <v>1000</v>
      </c>
      <c r="K57" s="66" t="e">
        <f t="shared" si="5"/>
        <v>#DIV/0!</v>
      </c>
      <c r="L57" s="66">
        <f t="shared" si="6"/>
        <v>100</v>
      </c>
    </row>
    <row r="58" spans="2:12" x14ac:dyDescent="0.25">
      <c r="B58" s="66"/>
      <c r="C58" s="66"/>
      <c r="D58" s="66"/>
      <c r="E58" s="66" t="s">
        <v>133</v>
      </c>
      <c r="F58" s="66" t="s">
        <v>130</v>
      </c>
      <c r="G58" s="66">
        <v>417.2</v>
      </c>
      <c r="H58" s="66">
        <v>531</v>
      </c>
      <c r="I58" s="66">
        <v>0</v>
      </c>
      <c r="J58" s="66">
        <v>0</v>
      </c>
      <c r="K58" s="66">
        <f t="shared" si="5"/>
        <v>0</v>
      </c>
      <c r="L58" s="66" t="e">
        <f t="shared" si="6"/>
        <v>#DIV/0!</v>
      </c>
    </row>
    <row r="59" spans="2:12" x14ac:dyDescent="0.25">
      <c r="B59" s="65"/>
      <c r="C59" s="65" t="s">
        <v>134</v>
      </c>
      <c r="D59" s="65"/>
      <c r="E59" s="65"/>
      <c r="F59" s="65" t="s">
        <v>135</v>
      </c>
      <c r="G59" s="65">
        <f t="shared" ref="G59:J60" si="7">G60</f>
        <v>735.74</v>
      </c>
      <c r="H59" s="65">
        <f t="shared" si="7"/>
        <v>1000</v>
      </c>
      <c r="I59" s="65">
        <f t="shared" si="7"/>
        <v>680</v>
      </c>
      <c r="J59" s="65">
        <f t="shared" si="7"/>
        <v>667.24</v>
      </c>
      <c r="K59" s="65">
        <f t="shared" si="5"/>
        <v>90.689645798787609</v>
      </c>
      <c r="L59" s="65">
        <f t="shared" si="6"/>
        <v>98.123529411764707</v>
      </c>
    </row>
    <row r="60" spans="2:12" x14ac:dyDescent="0.25">
      <c r="B60" s="65"/>
      <c r="C60" s="65"/>
      <c r="D60" s="65" t="s">
        <v>136</v>
      </c>
      <c r="E60" s="65"/>
      <c r="F60" s="65" t="s">
        <v>137</v>
      </c>
      <c r="G60" s="65">
        <f t="shared" si="7"/>
        <v>735.74</v>
      </c>
      <c r="H60" s="65">
        <f t="shared" si="7"/>
        <v>1000</v>
      </c>
      <c r="I60" s="65">
        <f t="shared" si="7"/>
        <v>680</v>
      </c>
      <c r="J60" s="65">
        <f t="shared" si="7"/>
        <v>667.24</v>
      </c>
      <c r="K60" s="65">
        <f t="shared" si="5"/>
        <v>90.689645798787609</v>
      </c>
      <c r="L60" s="65">
        <f t="shared" si="6"/>
        <v>98.123529411764707</v>
      </c>
    </row>
    <row r="61" spans="2:12" x14ac:dyDescent="0.25">
      <c r="B61" s="66"/>
      <c r="C61" s="66"/>
      <c r="D61" s="66"/>
      <c r="E61" s="66" t="s">
        <v>138</v>
      </c>
      <c r="F61" s="66" t="s">
        <v>139</v>
      </c>
      <c r="G61" s="66">
        <v>735.74</v>
      </c>
      <c r="H61" s="66">
        <v>1000</v>
      </c>
      <c r="I61" s="66">
        <v>680</v>
      </c>
      <c r="J61" s="66">
        <v>667.24</v>
      </c>
      <c r="K61" s="66">
        <f t="shared" si="5"/>
        <v>90.689645798787609</v>
      </c>
      <c r="L61" s="66">
        <f t="shared" si="6"/>
        <v>98.123529411764707</v>
      </c>
    </row>
    <row r="62" spans="2:12" x14ac:dyDescent="0.25">
      <c r="B62" s="65" t="s">
        <v>140</v>
      </c>
      <c r="C62" s="65"/>
      <c r="D62" s="65"/>
      <c r="E62" s="65"/>
      <c r="F62" s="65" t="s">
        <v>141</v>
      </c>
      <c r="G62" s="65">
        <f t="shared" ref="G62:J64" si="8">G63</f>
        <v>0</v>
      </c>
      <c r="H62" s="65">
        <f t="shared" si="8"/>
        <v>265</v>
      </c>
      <c r="I62" s="65">
        <f t="shared" si="8"/>
        <v>265</v>
      </c>
      <c r="J62" s="65">
        <f t="shared" si="8"/>
        <v>0</v>
      </c>
      <c r="K62" s="65" t="e">
        <f t="shared" si="5"/>
        <v>#DIV/0!</v>
      </c>
      <c r="L62" s="65">
        <f t="shared" si="6"/>
        <v>0</v>
      </c>
    </row>
    <row r="63" spans="2:12" x14ac:dyDescent="0.25">
      <c r="B63" s="65"/>
      <c r="C63" s="65" t="s">
        <v>142</v>
      </c>
      <c r="D63" s="65"/>
      <c r="E63" s="65"/>
      <c r="F63" s="65" t="s">
        <v>143</v>
      </c>
      <c r="G63" s="65">
        <f t="shared" si="8"/>
        <v>0</v>
      </c>
      <c r="H63" s="65">
        <f t="shared" si="8"/>
        <v>265</v>
      </c>
      <c r="I63" s="65">
        <f t="shared" si="8"/>
        <v>265</v>
      </c>
      <c r="J63" s="65">
        <f t="shared" si="8"/>
        <v>0</v>
      </c>
      <c r="K63" s="65" t="e">
        <f t="shared" si="5"/>
        <v>#DIV/0!</v>
      </c>
      <c r="L63" s="65">
        <f t="shared" si="6"/>
        <v>0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 t="shared" si="8"/>
        <v>0</v>
      </c>
      <c r="H64" s="65">
        <f t="shared" si="8"/>
        <v>265</v>
      </c>
      <c r="I64" s="65">
        <f t="shared" si="8"/>
        <v>265</v>
      </c>
      <c r="J64" s="65">
        <f t="shared" si="8"/>
        <v>0</v>
      </c>
      <c r="K64" s="65" t="e">
        <f t="shared" si="5"/>
        <v>#DIV/0!</v>
      </c>
      <c r="L64" s="65">
        <f t="shared" si="6"/>
        <v>0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0</v>
      </c>
      <c r="H65" s="66">
        <v>265</v>
      </c>
      <c r="I65" s="66">
        <v>265</v>
      </c>
      <c r="J65" s="66">
        <v>0</v>
      </c>
      <c r="K65" s="66" t="e">
        <f t="shared" si="5"/>
        <v>#DIV/0!</v>
      </c>
      <c r="L65" s="66">
        <f t="shared" si="6"/>
        <v>0</v>
      </c>
    </row>
    <row r="66" spans="2:12" x14ac:dyDescent="0.25">
      <c r="B66" s="65"/>
      <c r="C66" s="66"/>
      <c r="D66" s="67"/>
      <c r="E66" s="68"/>
      <c r="F66" s="8"/>
      <c r="G66" s="65"/>
      <c r="H66" s="65"/>
      <c r="I66" s="65"/>
      <c r="J66" s="65"/>
      <c r="K66" s="70"/>
      <c r="L66" s="70"/>
    </row>
  </sheetData>
  <mergeCells count="7">
    <mergeCell ref="B23:F23"/>
    <mergeCell ref="B24:F24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7"/>
  <sheetViews>
    <sheetView workbookViewId="0">
      <selection activeCell="C28" sqref="C28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1043616.68</v>
      </c>
      <c r="D6" s="71">
        <f>D7+D9+D11</f>
        <v>1169479</v>
      </c>
      <c r="E6" s="71">
        <f>E7+E9+E11</f>
        <v>1158597</v>
      </c>
      <c r="F6" s="71">
        <f>F7+F9+F11</f>
        <v>1157772.8199999998</v>
      </c>
      <c r="G6" s="72">
        <f t="shared" ref="G6:G17" si="0">(F6*100)/C6</f>
        <v>110.93851240476532</v>
      </c>
      <c r="H6" s="72">
        <f t="shared" ref="H6:H17" si="1">(F6*100)/E6</f>
        <v>99.928863962188757</v>
      </c>
    </row>
    <row r="7" spans="1:8" x14ac:dyDescent="0.25">
      <c r="A7"/>
      <c r="B7" s="8" t="s">
        <v>148</v>
      </c>
      <c r="C7" s="71">
        <f>C8</f>
        <v>1043309.55</v>
      </c>
      <c r="D7" s="71">
        <f>D8</f>
        <v>1168816</v>
      </c>
      <c r="E7" s="71">
        <f>E8</f>
        <v>1157934</v>
      </c>
      <c r="F7" s="71">
        <f>F8</f>
        <v>1157609.4099999999</v>
      </c>
      <c r="G7" s="72">
        <f t="shared" si="0"/>
        <v>110.95550788354232</v>
      </c>
      <c r="H7" s="72">
        <f t="shared" si="1"/>
        <v>99.971968177806332</v>
      </c>
    </row>
    <row r="8" spans="1:8" x14ac:dyDescent="0.25">
      <c r="A8"/>
      <c r="B8" s="16" t="s">
        <v>149</v>
      </c>
      <c r="C8" s="73">
        <v>1043309.55</v>
      </c>
      <c r="D8" s="73">
        <v>1168816</v>
      </c>
      <c r="E8" s="73">
        <v>1157934</v>
      </c>
      <c r="F8" s="74">
        <v>1157609.4099999999</v>
      </c>
      <c r="G8" s="70">
        <f t="shared" si="0"/>
        <v>110.95550788354232</v>
      </c>
      <c r="H8" s="70">
        <f t="shared" si="1"/>
        <v>99.971968177806332</v>
      </c>
    </row>
    <row r="9" spans="1:8" x14ac:dyDescent="0.25">
      <c r="A9"/>
      <c r="B9" s="8" t="s">
        <v>150</v>
      </c>
      <c r="C9" s="71">
        <f>C10</f>
        <v>306.38</v>
      </c>
      <c r="D9" s="71">
        <f>D10</f>
        <v>663</v>
      </c>
      <c r="E9" s="71">
        <f>E10</f>
        <v>663</v>
      </c>
      <c r="F9" s="71">
        <f>F10</f>
        <v>163.41</v>
      </c>
      <c r="G9" s="72">
        <f t="shared" si="0"/>
        <v>53.335726875122397</v>
      </c>
      <c r="H9" s="72">
        <f t="shared" si="1"/>
        <v>24.647058823529413</v>
      </c>
    </row>
    <row r="10" spans="1:8" x14ac:dyDescent="0.25">
      <c r="A10"/>
      <c r="B10" s="16" t="s">
        <v>151</v>
      </c>
      <c r="C10" s="73">
        <v>306.38</v>
      </c>
      <c r="D10" s="73">
        <v>663</v>
      </c>
      <c r="E10" s="73">
        <v>663</v>
      </c>
      <c r="F10" s="74">
        <v>163.41</v>
      </c>
      <c r="G10" s="70">
        <f t="shared" si="0"/>
        <v>53.335726875122397</v>
      </c>
      <c r="H10" s="70">
        <f t="shared" si="1"/>
        <v>24.647058823529413</v>
      </c>
    </row>
    <row r="11" spans="1:8" x14ac:dyDescent="0.25">
      <c r="A11"/>
      <c r="B11" s="8" t="s">
        <v>152</v>
      </c>
      <c r="C11" s="71">
        <f>C12</f>
        <v>0.75</v>
      </c>
      <c r="D11" s="71">
        <f>D12</f>
        <v>0</v>
      </c>
      <c r="E11" s="71">
        <f>E12</f>
        <v>0</v>
      </c>
      <c r="F11" s="71">
        <f>F12</f>
        <v>0</v>
      </c>
      <c r="G11" s="72">
        <f t="shared" si="0"/>
        <v>0</v>
      </c>
      <c r="H11" s="72" t="e">
        <f t="shared" si="1"/>
        <v>#DIV/0!</v>
      </c>
    </row>
    <row r="12" spans="1:8" x14ac:dyDescent="0.25">
      <c r="A12"/>
      <c r="B12" s="16" t="s">
        <v>153</v>
      </c>
      <c r="C12" s="73">
        <v>0.75</v>
      </c>
      <c r="D12" s="73">
        <v>0</v>
      </c>
      <c r="E12" s="73">
        <v>0</v>
      </c>
      <c r="F12" s="74">
        <v>0</v>
      </c>
      <c r="G12" s="70">
        <f t="shared" si="0"/>
        <v>0</v>
      </c>
      <c r="H12" s="70" t="e">
        <f t="shared" si="1"/>
        <v>#DIV/0!</v>
      </c>
    </row>
    <row r="13" spans="1:8" x14ac:dyDescent="0.25">
      <c r="B13" s="8" t="s">
        <v>32</v>
      </c>
      <c r="C13" s="75">
        <f>C14+C16</f>
        <v>1043614.24</v>
      </c>
      <c r="D13" s="75">
        <f>D14+D16</f>
        <v>1169479</v>
      </c>
      <c r="E13" s="75">
        <f>E14+E16</f>
        <v>1158597</v>
      </c>
      <c r="F13" s="75">
        <f>F14+F16</f>
        <v>1157774.51</v>
      </c>
      <c r="G13" s="72">
        <f t="shared" si="0"/>
        <v>110.93893371941725</v>
      </c>
      <c r="H13" s="72">
        <f t="shared" si="1"/>
        <v>99.92900982826643</v>
      </c>
    </row>
    <row r="14" spans="1:8" x14ac:dyDescent="0.25">
      <c r="A14"/>
      <c r="B14" s="8" t="s">
        <v>148</v>
      </c>
      <c r="C14" s="75">
        <f>C15</f>
        <v>1043309.55</v>
      </c>
      <c r="D14" s="75">
        <f>D15</f>
        <v>1168816</v>
      </c>
      <c r="E14" s="75">
        <f>E15</f>
        <v>1157934</v>
      </c>
      <c r="F14" s="75">
        <f>F15</f>
        <v>1157609.4099999999</v>
      </c>
      <c r="G14" s="72">
        <f t="shared" si="0"/>
        <v>110.95550788354232</v>
      </c>
      <c r="H14" s="72">
        <f t="shared" si="1"/>
        <v>99.971968177806332</v>
      </c>
    </row>
    <row r="15" spans="1:8" x14ac:dyDescent="0.25">
      <c r="A15"/>
      <c r="B15" s="16" t="s">
        <v>149</v>
      </c>
      <c r="C15" s="73">
        <v>1043309.55</v>
      </c>
      <c r="D15" s="73">
        <v>1168816</v>
      </c>
      <c r="E15" s="76">
        <v>1157934</v>
      </c>
      <c r="F15" s="74">
        <v>1157609.4099999999</v>
      </c>
      <c r="G15" s="70">
        <f t="shared" si="0"/>
        <v>110.95550788354232</v>
      </c>
      <c r="H15" s="70">
        <f t="shared" si="1"/>
        <v>99.971968177806332</v>
      </c>
    </row>
    <row r="16" spans="1:8" x14ac:dyDescent="0.25">
      <c r="A16"/>
      <c r="B16" s="8" t="s">
        <v>150</v>
      </c>
      <c r="C16" s="75">
        <f>C17</f>
        <v>304.69</v>
      </c>
      <c r="D16" s="75">
        <f>D17</f>
        <v>663</v>
      </c>
      <c r="E16" s="75">
        <f>E17</f>
        <v>663</v>
      </c>
      <c r="F16" s="75">
        <f>F17</f>
        <v>165.1</v>
      </c>
      <c r="G16" s="72">
        <f t="shared" si="0"/>
        <v>54.186222061767701</v>
      </c>
      <c r="H16" s="72">
        <f t="shared" si="1"/>
        <v>24.901960784313726</v>
      </c>
    </row>
    <row r="17" spans="1:8" x14ac:dyDescent="0.25">
      <c r="A17"/>
      <c r="B17" s="16" t="s">
        <v>151</v>
      </c>
      <c r="C17" s="73">
        <v>304.69</v>
      </c>
      <c r="D17" s="73">
        <v>663</v>
      </c>
      <c r="E17" s="76">
        <v>663</v>
      </c>
      <c r="F17" s="74">
        <v>165.1</v>
      </c>
      <c r="G17" s="70">
        <f t="shared" si="0"/>
        <v>54.186222061767701</v>
      </c>
      <c r="H17" s="70">
        <f t="shared" si="1"/>
        <v>24.901960784313726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1043614.24</v>
      </c>
      <c r="D6" s="75">
        <f t="shared" si="0"/>
        <v>1169479</v>
      </c>
      <c r="E6" s="75">
        <f t="shared" si="0"/>
        <v>1158597</v>
      </c>
      <c r="F6" s="75">
        <f t="shared" si="0"/>
        <v>1157774.51</v>
      </c>
      <c r="G6" s="70">
        <f>(F6*100)/C6</f>
        <v>110.93893371941725</v>
      </c>
      <c r="H6" s="70">
        <f>(F6*100)/E6</f>
        <v>99.92900982826643</v>
      </c>
    </row>
    <row r="7" spans="2:8" x14ac:dyDescent="0.25">
      <c r="B7" s="8" t="s">
        <v>154</v>
      </c>
      <c r="C7" s="75">
        <f t="shared" si="0"/>
        <v>1043614.24</v>
      </c>
      <c r="D7" s="75">
        <f t="shared" si="0"/>
        <v>1169479</v>
      </c>
      <c r="E7" s="75">
        <f t="shared" si="0"/>
        <v>1158597</v>
      </c>
      <c r="F7" s="75">
        <f t="shared" si="0"/>
        <v>1157774.51</v>
      </c>
      <c r="G7" s="70">
        <f>(F7*100)/C7</f>
        <v>110.93893371941725</v>
      </c>
      <c r="H7" s="70">
        <f>(F7*100)/E7</f>
        <v>99.92900982826643</v>
      </c>
    </row>
    <row r="8" spans="2:8" x14ac:dyDescent="0.25">
      <c r="B8" s="11" t="s">
        <v>155</v>
      </c>
      <c r="C8" s="73">
        <v>1043614.24</v>
      </c>
      <c r="D8" s="73">
        <v>1169479</v>
      </c>
      <c r="E8" s="73">
        <v>1158597</v>
      </c>
      <c r="F8" s="74">
        <v>1157774.51</v>
      </c>
      <c r="G8" s="70">
        <f>(F8*100)/C8</f>
        <v>110.93893371941725</v>
      </c>
      <c r="H8" s="70">
        <f>(F8*100)/E8</f>
        <v>99.92900982826643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1"/>
  <sheetViews>
    <sheetView tabSelected="1" zoomScaleNormal="100" workbookViewId="0">
      <selection activeCell="M26" sqref="M26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156</v>
      </c>
      <c r="C1" s="39"/>
    </row>
    <row r="2" spans="1:6" ht="15" customHeight="1" x14ac:dyDescent="0.2">
      <c r="A2" s="41" t="s">
        <v>34</v>
      </c>
      <c r="B2" s="42" t="s">
        <v>157</v>
      </c>
      <c r="C2" s="39"/>
    </row>
    <row r="3" spans="1:6" s="39" customFormat="1" ht="43.5" customHeight="1" x14ac:dyDescent="0.2">
      <c r="A3" s="43" t="s">
        <v>35</v>
      </c>
      <c r="B3" s="37" t="s">
        <v>158</v>
      </c>
    </row>
    <row r="4" spans="1:6" s="39" customFormat="1" x14ac:dyDescent="0.2">
      <c r="A4" s="43" t="s">
        <v>36</v>
      </c>
      <c r="B4" s="44" t="s">
        <v>159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160</v>
      </c>
      <c r="B7" s="46"/>
      <c r="C7" s="77">
        <f>C12</f>
        <v>1168816</v>
      </c>
      <c r="D7" s="77">
        <f>D12</f>
        <v>1157934</v>
      </c>
      <c r="E7" s="77">
        <f>E12</f>
        <v>1157609.4099999999</v>
      </c>
      <c r="F7" s="77">
        <f>(E7*100)/D7</f>
        <v>99.971968177806332</v>
      </c>
    </row>
    <row r="8" spans="1:6" x14ac:dyDescent="0.2">
      <c r="A8" s="47" t="s">
        <v>72</v>
      </c>
      <c r="B8" s="46"/>
      <c r="C8" s="77">
        <f>C56+C62</f>
        <v>663</v>
      </c>
      <c r="D8" s="77">
        <f>D56+D62</f>
        <v>663</v>
      </c>
      <c r="E8" s="77">
        <f>E56+E62</f>
        <v>165.1</v>
      </c>
      <c r="F8" s="77">
        <f>(E8*100)/D8</f>
        <v>24.901960784313726</v>
      </c>
    </row>
    <row r="9" spans="1:6" x14ac:dyDescent="0.2">
      <c r="A9" s="47" t="s">
        <v>161</v>
      </c>
      <c r="B9" s="46"/>
      <c r="C9" s="77"/>
      <c r="D9" s="77"/>
      <c r="E9" s="77"/>
      <c r="F9" s="77" t="e">
        <f>(E9*100)/D9</f>
        <v>#DIV/0!</v>
      </c>
    </row>
    <row r="10" spans="1:6" s="57" customFormat="1" x14ac:dyDescent="0.2"/>
    <row r="11" spans="1:6" ht="38.25" x14ac:dyDescent="0.2">
      <c r="A11" s="47" t="s">
        <v>162</v>
      </c>
      <c r="B11" s="47" t="s">
        <v>163</v>
      </c>
      <c r="C11" s="47" t="s">
        <v>43</v>
      </c>
      <c r="D11" s="47" t="s">
        <v>164</v>
      </c>
      <c r="E11" s="47" t="s">
        <v>165</v>
      </c>
      <c r="F11" s="47" t="s">
        <v>166</v>
      </c>
    </row>
    <row r="12" spans="1:6" x14ac:dyDescent="0.2">
      <c r="A12" s="49" t="s">
        <v>70</v>
      </c>
      <c r="B12" s="50" t="s">
        <v>71</v>
      </c>
      <c r="C12" s="80">
        <f>C13+C21+C46</f>
        <v>1168816</v>
      </c>
      <c r="D12" s="80">
        <f>D13+D21+D46</f>
        <v>1157934</v>
      </c>
      <c r="E12" s="80">
        <f>E13+E21+E46</f>
        <v>1157609.4099999999</v>
      </c>
      <c r="F12" s="81">
        <f>(E12*100)/D12</f>
        <v>99.971968177806332</v>
      </c>
    </row>
    <row r="13" spans="1:6" x14ac:dyDescent="0.2">
      <c r="A13" s="51" t="s">
        <v>72</v>
      </c>
      <c r="B13" s="52" t="s">
        <v>73</v>
      </c>
      <c r="C13" s="82">
        <f>C14+C17+C19</f>
        <v>965365</v>
      </c>
      <c r="D13" s="82">
        <f>D14+D17+D19</f>
        <v>947742</v>
      </c>
      <c r="E13" s="82">
        <f>E14+E17+E19</f>
        <v>947595.16</v>
      </c>
      <c r="F13" s="81">
        <f>(E13*100)/D13</f>
        <v>99.984506331892007</v>
      </c>
    </row>
    <row r="14" spans="1:6" x14ac:dyDescent="0.2">
      <c r="A14" s="53" t="s">
        <v>74</v>
      </c>
      <c r="B14" s="54" t="s">
        <v>75</v>
      </c>
      <c r="C14" s="83">
        <f>C15+C16</f>
        <v>805060</v>
      </c>
      <c r="D14" s="83">
        <f>D15+D16</f>
        <v>789937</v>
      </c>
      <c r="E14" s="83">
        <f>E15+E16</f>
        <v>789933.36</v>
      </c>
      <c r="F14" s="83">
        <f>(E14*100)/D14</f>
        <v>99.999539203759284</v>
      </c>
    </row>
    <row r="15" spans="1:6" x14ac:dyDescent="0.2">
      <c r="A15" s="55" t="s">
        <v>76</v>
      </c>
      <c r="B15" s="56" t="s">
        <v>77</v>
      </c>
      <c r="C15" s="84">
        <v>801912</v>
      </c>
      <c r="D15" s="84">
        <v>785962</v>
      </c>
      <c r="E15" s="84">
        <v>785959.01</v>
      </c>
      <c r="F15" s="84"/>
    </row>
    <row r="16" spans="1:6" x14ac:dyDescent="0.2">
      <c r="A16" s="55" t="s">
        <v>78</v>
      </c>
      <c r="B16" s="56" t="s">
        <v>79</v>
      </c>
      <c r="C16" s="84">
        <v>3148</v>
      </c>
      <c r="D16" s="84">
        <v>3975</v>
      </c>
      <c r="E16" s="84">
        <v>3974.35</v>
      </c>
      <c r="F16" s="84"/>
    </row>
    <row r="17" spans="1:6" x14ac:dyDescent="0.2">
      <c r="A17" s="53" t="s">
        <v>80</v>
      </c>
      <c r="B17" s="54" t="s">
        <v>81</v>
      </c>
      <c r="C17" s="83">
        <f>C18</f>
        <v>27464</v>
      </c>
      <c r="D17" s="83">
        <f>D18</f>
        <v>27364</v>
      </c>
      <c r="E17" s="83">
        <f>E18</f>
        <v>27322.79</v>
      </c>
      <c r="F17" s="83">
        <f>(E17*100)/D17</f>
        <v>99.849400672416309</v>
      </c>
    </row>
    <row r="18" spans="1:6" x14ac:dyDescent="0.2">
      <c r="A18" s="55" t="s">
        <v>82</v>
      </c>
      <c r="B18" s="56" t="s">
        <v>81</v>
      </c>
      <c r="C18" s="84">
        <v>27464</v>
      </c>
      <c r="D18" s="84">
        <v>27364</v>
      </c>
      <c r="E18" s="84">
        <v>27322.79</v>
      </c>
      <c r="F18" s="84"/>
    </row>
    <row r="19" spans="1:6" x14ac:dyDescent="0.2">
      <c r="A19" s="53" t="s">
        <v>83</v>
      </c>
      <c r="B19" s="54" t="s">
        <v>84</v>
      </c>
      <c r="C19" s="83">
        <f>C20</f>
        <v>132841</v>
      </c>
      <c r="D19" s="83">
        <f>D20</f>
        <v>130441</v>
      </c>
      <c r="E19" s="83">
        <f>E20</f>
        <v>130339.01</v>
      </c>
      <c r="F19" s="83">
        <f>(E19*100)/D19</f>
        <v>99.921811393656895</v>
      </c>
    </row>
    <row r="20" spans="1:6" x14ac:dyDescent="0.2">
      <c r="A20" s="55" t="s">
        <v>85</v>
      </c>
      <c r="B20" s="56" t="s">
        <v>86</v>
      </c>
      <c r="C20" s="84">
        <v>132841</v>
      </c>
      <c r="D20" s="84">
        <v>130441</v>
      </c>
      <c r="E20" s="84">
        <v>130339.01</v>
      </c>
      <c r="F20" s="84"/>
    </row>
    <row r="21" spans="1:6" x14ac:dyDescent="0.2">
      <c r="A21" s="51" t="s">
        <v>87</v>
      </c>
      <c r="B21" s="52" t="s">
        <v>88</v>
      </c>
      <c r="C21" s="82">
        <f>C22+C26+C30+C40+C42</f>
        <v>202451</v>
      </c>
      <c r="D21" s="82">
        <f>D22+D26+D30+D40+D42</f>
        <v>209512</v>
      </c>
      <c r="E21" s="82">
        <f>E22+E26+E30+E40+E42</f>
        <v>209347.01</v>
      </c>
      <c r="F21" s="81">
        <f>(E21*100)/D21</f>
        <v>99.921250334109743</v>
      </c>
    </row>
    <row r="22" spans="1:6" x14ac:dyDescent="0.2">
      <c r="A22" s="53" t="s">
        <v>89</v>
      </c>
      <c r="B22" s="54" t="s">
        <v>90</v>
      </c>
      <c r="C22" s="83">
        <f>C23+C24+C25</f>
        <v>30700</v>
      </c>
      <c r="D22" s="83">
        <f>D23+D24+D25</f>
        <v>28358</v>
      </c>
      <c r="E22" s="83">
        <f>E23+E24+E25</f>
        <v>28356.35</v>
      </c>
      <c r="F22" s="83">
        <f>(E22*100)/D22</f>
        <v>99.994181536074478</v>
      </c>
    </row>
    <row r="23" spans="1:6" x14ac:dyDescent="0.2">
      <c r="A23" s="55" t="s">
        <v>91</v>
      </c>
      <c r="B23" s="56" t="s">
        <v>92</v>
      </c>
      <c r="C23" s="84">
        <v>13000</v>
      </c>
      <c r="D23" s="84">
        <v>12657</v>
      </c>
      <c r="E23" s="84">
        <v>12656.48</v>
      </c>
      <c r="F23" s="84"/>
    </row>
    <row r="24" spans="1:6" ht="25.5" x14ac:dyDescent="0.2">
      <c r="A24" s="55" t="s">
        <v>93</v>
      </c>
      <c r="B24" s="56" t="s">
        <v>94</v>
      </c>
      <c r="C24" s="84">
        <v>17000</v>
      </c>
      <c r="D24" s="84">
        <v>15153</v>
      </c>
      <c r="E24" s="84">
        <v>15152.11</v>
      </c>
      <c r="F24" s="84"/>
    </row>
    <row r="25" spans="1:6" x14ac:dyDescent="0.2">
      <c r="A25" s="55" t="s">
        <v>95</v>
      </c>
      <c r="B25" s="56" t="s">
        <v>96</v>
      </c>
      <c r="C25" s="84">
        <v>700</v>
      </c>
      <c r="D25" s="84">
        <v>548</v>
      </c>
      <c r="E25" s="84">
        <v>547.76</v>
      </c>
      <c r="F25" s="84"/>
    </row>
    <row r="26" spans="1:6" x14ac:dyDescent="0.2">
      <c r="A26" s="53" t="s">
        <v>97</v>
      </c>
      <c r="B26" s="54" t="s">
        <v>98</v>
      </c>
      <c r="C26" s="83">
        <f>C27+C28+C29</f>
        <v>20500</v>
      </c>
      <c r="D26" s="83">
        <f>D27+D28+D29</f>
        <v>16130</v>
      </c>
      <c r="E26" s="83">
        <f>E27+E28+E29</f>
        <v>16129.29</v>
      </c>
      <c r="F26" s="83">
        <f>(E26*100)/D26</f>
        <v>99.99559826410416</v>
      </c>
    </row>
    <row r="27" spans="1:6" x14ac:dyDescent="0.2">
      <c r="A27" s="55" t="s">
        <v>99</v>
      </c>
      <c r="B27" s="56" t="s">
        <v>100</v>
      </c>
      <c r="C27" s="84">
        <v>12000</v>
      </c>
      <c r="D27" s="84">
        <v>12554</v>
      </c>
      <c r="E27" s="84">
        <v>12553.86</v>
      </c>
      <c r="F27" s="84"/>
    </row>
    <row r="28" spans="1:6" x14ac:dyDescent="0.2">
      <c r="A28" s="55" t="s">
        <v>101</v>
      </c>
      <c r="B28" s="56" t="s">
        <v>102</v>
      </c>
      <c r="C28" s="84">
        <v>7000</v>
      </c>
      <c r="D28" s="84">
        <v>2288</v>
      </c>
      <c r="E28" s="84">
        <v>2287.69</v>
      </c>
      <c r="F28" s="84"/>
    </row>
    <row r="29" spans="1:6" x14ac:dyDescent="0.2">
      <c r="A29" s="55" t="s">
        <v>103</v>
      </c>
      <c r="B29" s="56" t="s">
        <v>104</v>
      </c>
      <c r="C29" s="84">
        <v>1500</v>
      </c>
      <c r="D29" s="84">
        <v>1288</v>
      </c>
      <c r="E29" s="84">
        <v>1287.74</v>
      </c>
      <c r="F29" s="84"/>
    </row>
    <row r="30" spans="1:6" x14ac:dyDescent="0.2">
      <c r="A30" s="53" t="s">
        <v>105</v>
      </c>
      <c r="B30" s="54" t="s">
        <v>106</v>
      </c>
      <c r="C30" s="83">
        <f>C31+C32+C33+C34+C35+C36+C37+C38+C39</f>
        <v>148520</v>
      </c>
      <c r="D30" s="83">
        <f>D31+D32+D33+D34+D35+D36+D37+D38+D39</f>
        <v>163190</v>
      </c>
      <c r="E30" s="83">
        <f>E31+E32+E33+E34+E35+E36+E37+E38+E39</f>
        <v>163028.13</v>
      </c>
      <c r="F30" s="83">
        <f>(E30*100)/D30</f>
        <v>99.900808873092714</v>
      </c>
    </row>
    <row r="31" spans="1:6" x14ac:dyDescent="0.2">
      <c r="A31" s="55" t="s">
        <v>107</v>
      </c>
      <c r="B31" s="56" t="s">
        <v>108</v>
      </c>
      <c r="C31" s="84">
        <v>18643</v>
      </c>
      <c r="D31" s="84">
        <v>16619</v>
      </c>
      <c r="E31" s="84">
        <v>16619</v>
      </c>
      <c r="F31" s="84"/>
    </row>
    <row r="32" spans="1:6" x14ac:dyDescent="0.2">
      <c r="A32" s="55" t="s">
        <v>109</v>
      </c>
      <c r="B32" s="56" t="s">
        <v>110</v>
      </c>
      <c r="C32" s="84">
        <v>2309</v>
      </c>
      <c r="D32" s="84">
        <v>125</v>
      </c>
      <c r="E32" s="84">
        <v>124.57</v>
      </c>
      <c r="F32" s="84"/>
    </row>
    <row r="33" spans="1:6" x14ac:dyDescent="0.2">
      <c r="A33" s="55" t="s">
        <v>111</v>
      </c>
      <c r="B33" s="56" t="s">
        <v>112</v>
      </c>
      <c r="C33" s="84">
        <v>1760</v>
      </c>
      <c r="D33" s="84">
        <v>0</v>
      </c>
      <c r="E33" s="84">
        <v>0</v>
      </c>
      <c r="F33" s="84"/>
    </row>
    <row r="34" spans="1:6" x14ac:dyDescent="0.2">
      <c r="A34" s="55" t="s">
        <v>113</v>
      </c>
      <c r="B34" s="56" t="s">
        <v>114</v>
      </c>
      <c r="C34" s="84">
        <v>1800</v>
      </c>
      <c r="D34" s="84">
        <v>1345</v>
      </c>
      <c r="E34" s="84">
        <v>1344.54</v>
      </c>
      <c r="F34" s="84"/>
    </row>
    <row r="35" spans="1:6" x14ac:dyDescent="0.2">
      <c r="A35" s="55" t="s">
        <v>115</v>
      </c>
      <c r="B35" s="56" t="s">
        <v>116</v>
      </c>
      <c r="C35" s="84">
        <v>5800</v>
      </c>
      <c r="D35" s="84">
        <v>4944</v>
      </c>
      <c r="E35" s="84">
        <v>4943.3</v>
      </c>
      <c r="F35" s="84"/>
    </row>
    <row r="36" spans="1:6" x14ac:dyDescent="0.2">
      <c r="A36" s="55" t="s">
        <v>117</v>
      </c>
      <c r="B36" s="56" t="s">
        <v>118</v>
      </c>
      <c r="C36" s="84">
        <v>2035</v>
      </c>
      <c r="D36" s="84">
        <v>1714</v>
      </c>
      <c r="E36" s="84">
        <v>1555</v>
      </c>
      <c r="F36" s="84"/>
    </row>
    <row r="37" spans="1:6" x14ac:dyDescent="0.2">
      <c r="A37" s="55" t="s">
        <v>119</v>
      </c>
      <c r="B37" s="56" t="s">
        <v>120</v>
      </c>
      <c r="C37" s="84">
        <v>110000</v>
      </c>
      <c r="D37" s="84">
        <v>132516</v>
      </c>
      <c r="E37" s="84">
        <v>132515.56</v>
      </c>
      <c r="F37" s="84"/>
    </row>
    <row r="38" spans="1:6" x14ac:dyDescent="0.2">
      <c r="A38" s="55" t="s">
        <v>121</v>
      </c>
      <c r="B38" s="56" t="s">
        <v>122</v>
      </c>
      <c r="C38" s="84">
        <v>40</v>
      </c>
      <c r="D38" s="84">
        <v>20</v>
      </c>
      <c r="E38" s="84">
        <v>19.920000000000002</v>
      </c>
      <c r="F38" s="84"/>
    </row>
    <row r="39" spans="1:6" x14ac:dyDescent="0.2">
      <c r="A39" s="55" t="s">
        <v>123</v>
      </c>
      <c r="B39" s="56" t="s">
        <v>124</v>
      </c>
      <c r="C39" s="84">
        <v>6133</v>
      </c>
      <c r="D39" s="84">
        <v>5907</v>
      </c>
      <c r="E39" s="84">
        <v>5906.24</v>
      </c>
      <c r="F39" s="84"/>
    </row>
    <row r="40" spans="1:6" x14ac:dyDescent="0.2">
      <c r="A40" s="53" t="s">
        <v>125</v>
      </c>
      <c r="B40" s="54" t="s">
        <v>126</v>
      </c>
      <c r="C40" s="83">
        <f>C41</f>
        <v>1200</v>
      </c>
      <c r="D40" s="83">
        <f>D41</f>
        <v>834</v>
      </c>
      <c r="E40" s="83">
        <f>E41</f>
        <v>833.24</v>
      </c>
      <c r="F40" s="83">
        <f>(E40*100)/D40</f>
        <v>99.908872901678663</v>
      </c>
    </row>
    <row r="41" spans="1:6" ht="25.5" x14ac:dyDescent="0.2">
      <c r="A41" s="55" t="s">
        <v>127</v>
      </c>
      <c r="B41" s="56" t="s">
        <v>128</v>
      </c>
      <c r="C41" s="84">
        <v>1200</v>
      </c>
      <c r="D41" s="84">
        <v>834</v>
      </c>
      <c r="E41" s="84">
        <v>833.24</v>
      </c>
      <c r="F41" s="84"/>
    </row>
    <row r="42" spans="1:6" x14ac:dyDescent="0.2">
      <c r="A42" s="53" t="s">
        <v>129</v>
      </c>
      <c r="B42" s="54" t="s">
        <v>130</v>
      </c>
      <c r="C42" s="83">
        <f>C43+C44+C45</f>
        <v>1531</v>
      </c>
      <c r="D42" s="83">
        <f>D43+D44+D45</f>
        <v>1000</v>
      </c>
      <c r="E42" s="83">
        <f>E43+E44+E45</f>
        <v>1000</v>
      </c>
      <c r="F42" s="83">
        <f>(E42*100)/D42</f>
        <v>100</v>
      </c>
    </row>
    <row r="43" spans="1:6" x14ac:dyDescent="0.2">
      <c r="A43" s="55" t="s">
        <v>131</v>
      </c>
      <c r="B43" s="56" t="s">
        <v>132</v>
      </c>
      <c r="C43" s="84">
        <v>1000</v>
      </c>
      <c r="D43" s="84">
        <v>1000</v>
      </c>
      <c r="E43" s="84">
        <v>1000</v>
      </c>
      <c r="F43" s="84"/>
    </row>
    <row r="44" spans="1:6" x14ac:dyDescent="0.2">
      <c r="A44" s="55" t="s">
        <v>168</v>
      </c>
      <c r="B44" s="56" t="s">
        <v>169</v>
      </c>
      <c r="C44" s="84">
        <v>0</v>
      </c>
      <c r="D44" s="84">
        <v>0</v>
      </c>
      <c r="E44" s="84">
        <v>0</v>
      </c>
      <c r="F44" s="84"/>
    </row>
    <row r="45" spans="1:6" x14ac:dyDescent="0.2">
      <c r="A45" s="55" t="s">
        <v>133</v>
      </c>
      <c r="B45" s="56" t="s">
        <v>130</v>
      </c>
      <c r="C45" s="84">
        <v>531</v>
      </c>
      <c r="D45" s="84">
        <v>0</v>
      </c>
      <c r="E45" s="84">
        <v>0</v>
      </c>
      <c r="F45" s="84"/>
    </row>
    <row r="46" spans="1:6" x14ac:dyDescent="0.2">
      <c r="A46" s="51" t="s">
        <v>134</v>
      </c>
      <c r="B46" s="52" t="s">
        <v>135</v>
      </c>
      <c r="C46" s="82">
        <f>C47</f>
        <v>1000</v>
      </c>
      <c r="D46" s="82">
        <f>D47</f>
        <v>680</v>
      </c>
      <c r="E46" s="82">
        <f>E47</f>
        <v>667.24</v>
      </c>
      <c r="F46" s="81">
        <f>(E46*100)/D46</f>
        <v>98.123529411764707</v>
      </c>
    </row>
    <row r="47" spans="1:6" x14ac:dyDescent="0.2">
      <c r="A47" s="53" t="s">
        <v>136</v>
      </c>
      <c r="B47" s="54" t="s">
        <v>137</v>
      </c>
      <c r="C47" s="83">
        <f>C48+C49</f>
        <v>1000</v>
      </c>
      <c r="D47" s="83">
        <f>D48+D49</f>
        <v>680</v>
      </c>
      <c r="E47" s="83">
        <f>E48+E49</f>
        <v>667.24</v>
      </c>
      <c r="F47" s="83">
        <f>(E47*100)/D47</f>
        <v>98.123529411764707</v>
      </c>
    </row>
    <row r="48" spans="1:6" x14ac:dyDescent="0.2">
      <c r="A48" s="55" t="s">
        <v>138</v>
      </c>
      <c r="B48" s="56" t="s">
        <v>139</v>
      </c>
      <c r="C48" s="84">
        <v>1000</v>
      </c>
      <c r="D48" s="84">
        <v>680</v>
      </c>
      <c r="E48" s="84">
        <v>667.24</v>
      </c>
      <c r="F48" s="84"/>
    </row>
    <row r="49" spans="1:6" x14ac:dyDescent="0.2">
      <c r="A49" s="55" t="s">
        <v>170</v>
      </c>
      <c r="B49" s="56" t="s">
        <v>171</v>
      </c>
      <c r="C49" s="84">
        <v>0</v>
      </c>
      <c r="D49" s="84">
        <v>0</v>
      </c>
      <c r="E49" s="84">
        <v>0</v>
      </c>
      <c r="F49" s="84"/>
    </row>
    <row r="50" spans="1:6" x14ac:dyDescent="0.2">
      <c r="A50" s="49" t="s">
        <v>50</v>
      </c>
      <c r="B50" s="50" t="s">
        <v>51</v>
      </c>
      <c r="C50" s="80">
        <f t="shared" ref="C50:E51" si="0">C51</f>
        <v>1168816</v>
      </c>
      <c r="D50" s="80">
        <f t="shared" si="0"/>
        <v>1157934</v>
      </c>
      <c r="E50" s="80">
        <f t="shared" si="0"/>
        <v>1157609.4099999999</v>
      </c>
      <c r="F50" s="81">
        <f>(E50*100)/D50</f>
        <v>99.971968177806332</v>
      </c>
    </row>
    <row r="51" spans="1:6" x14ac:dyDescent="0.2">
      <c r="A51" s="51" t="s">
        <v>64</v>
      </c>
      <c r="B51" s="52" t="s">
        <v>65</v>
      </c>
      <c r="C51" s="82">
        <f t="shared" si="0"/>
        <v>1168816</v>
      </c>
      <c r="D51" s="82">
        <f t="shared" si="0"/>
        <v>1157934</v>
      </c>
      <c r="E51" s="82">
        <f t="shared" si="0"/>
        <v>1157609.4099999999</v>
      </c>
      <c r="F51" s="81">
        <f>(E51*100)/D51</f>
        <v>99.971968177806332</v>
      </c>
    </row>
    <row r="52" spans="1:6" ht="25.5" x14ac:dyDescent="0.2">
      <c r="A52" s="53" t="s">
        <v>66</v>
      </c>
      <c r="B52" s="54" t="s">
        <v>67</v>
      </c>
      <c r="C52" s="83">
        <f>C53+C54</f>
        <v>1168816</v>
      </c>
      <c r="D52" s="83">
        <f>D53+D54</f>
        <v>1157934</v>
      </c>
      <c r="E52" s="83">
        <f>E53+E54</f>
        <v>1157609.4099999999</v>
      </c>
      <c r="F52" s="83">
        <f>(E52*100)/D52</f>
        <v>99.971968177806332</v>
      </c>
    </row>
    <row r="53" spans="1:6" x14ac:dyDescent="0.2">
      <c r="A53" s="55" t="s">
        <v>68</v>
      </c>
      <c r="B53" s="56" t="s">
        <v>69</v>
      </c>
      <c r="C53" s="84">
        <v>1168816</v>
      </c>
      <c r="D53" s="84">
        <v>1157934</v>
      </c>
      <c r="E53" s="84">
        <v>1157609.4099999999</v>
      </c>
      <c r="F53" s="84"/>
    </row>
    <row r="54" spans="1:6" ht="25.5" x14ac:dyDescent="0.2">
      <c r="A54" s="55" t="s">
        <v>172</v>
      </c>
      <c r="B54" s="56" t="s">
        <v>173</v>
      </c>
      <c r="C54" s="84">
        <v>0</v>
      </c>
      <c r="D54" s="84">
        <v>0</v>
      </c>
      <c r="E54" s="84">
        <v>0</v>
      </c>
      <c r="F54" s="84"/>
    </row>
    <row r="55" spans="1:6" x14ac:dyDescent="0.2">
      <c r="A55" s="48" t="s">
        <v>160</v>
      </c>
      <c r="B55" s="48" t="s">
        <v>167</v>
      </c>
      <c r="C55" s="78"/>
      <c r="D55" s="78"/>
      <c r="E55" s="78"/>
      <c r="F55" s="79" t="e">
        <f>(E55*100)/D55</f>
        <v>#DIV/0!</v>
      </c>
    </row>
    <row r="56" spans="1:6" x14ac:dyDescent="0.2">
      <c r="A56" s="49" t="s">
        <v>70</v>
      </c>
      <c r="B56" s="50" t="s">
        <v>71</v>
      </c>
      <c r="C56" s="80">
        <f>C57</f>
        <v>398</v>
      </c>
      <c r="D56" s="80">
        <f>D57</f>
        <v>398</v>
      </c>
      <c r="E56" s="80">
        <f>E57</f>
        <v>165.1</v>
      </c>
      <c r="F56" s="81">
        <f>(E56*100)/D56</f>
        <v>41.482412060301506</v>
      </c>
    </row>
    <row r="57" spans="1:6" x14ac:dyDescent="0.2">
      <c r="A57" s="51" t="s">
        <v>87</v>
      </c>
      <c r="B57" s="52" t="s">
        <v>88</v>
      </c>
      <c r="C57" s="82">
        <f>C58+C60</f>
        <v>398</v>
      </c>
      <c r="D57" s="82">
        <f>D58+D60</f>
        <v>398</v>
      </c>
      <c r="E57" s="82">
        <f>E58+E60</f>
        <v>165.1</v>
      </c>
      <c r="F57" s="81">
        <f>(E57*100)/D57</f>
        <v>41.482412060301506</v>
      </c>
    </row>
    <row r="58" spans="1:6" x14ac:dyDescent="0.2">
      <c r="A58" s="53" t="s">
        <v>97</v>
      </c>
      <c r="B58" s="54" t="s">
        <v>98</v>
      </c>
      <c r="C58" s="83">
        <f>C59</f>
        <v>265</v>
      </c>
      <c r="D58" s="83">
        <f>D59</f>
        <v>265</v>
      </c>
      <c r="E58" s="83">
        <f>E59</f>
        <v>165.1</v>
      </c>
      <c r="F58" s="83">
        <f>(E58*100)/D58</f>
        <v>62.301886792452834</v>
      </c>
    </row>
    <row r="59" spans="1:6" x14ac:dyDescent="0.2">
      <c r="A59" s="55" t="s">
        <v>99</v>
      </c>
      <c r="B59" s="56" t="s">
        <v>100</v>
      </c>
      <c r="C59" s="84">
        <v>265</v>
      </c>
      <c r="D59" s="84">
        <v>265</v>
      </c>
      <c r="E59" s="84">
        <v>165.1</v>
      </c>
      <c r="F59" s="84"/>
    </row>
    <row r="60" spans="1:6" x14ac:dyDescent="0.2">
      <c r="A60" s="53" t="s">
        <v>105</v>
      </c>
      <c r="B60" s="54" t="s">
        <v>106</v>
      </c>
      <c r="C60" s="83">
        <f>C61</f>
        <v>133</v>
      </c>
      <c r="D60" s="83">
        <f>D61</f>
        <v>133</v>
      </c>
      <c r="E60" s="83">
        <f>E61</f>
        <v>0</v>
      </c>
      <c r="F60" s="83">
        <f>(E60*100)/D60</f>
        <v>0</v>
      </c>
    </row>
    <row r="61" spans="1:6" x14ac:dyDescent="0.2">
      <c r="A61" s="55" t="s">
        <v>115</v>
      </c>
      <c r="B61" s="56" t="s">
        <v>116</v>
      </c>
      <c r="C61" s="84">
        <v>133</v>
      </c>
      <c r="D61" s="84">
        <v>133</v>
      </c>
      <c r="E61" s="84">
        <v>0</v>
      </c>
      <c r="F61" s="84"/>
    </row>
    <row r="62" spans="1:6" x14ac:dyDescent="0.2">
      <c r="A62" s="49" t="s">
        <v>140</v>
      </c>
      <c r="B62" s="50" t="s">
        <v>141</v>
      </c>
      <c r="C62" s="80">
        <f t="shared" ref="C62:E64" si="1">C63</f>
        <v>265</v>
      </c>
      <c r="D62" s="80">
        <f t="shared" si="1"/>
        <v>265</v>
      </c>
      <c r="E62" s="80">
        <f t="shared" si="1"/>
        <v>0</v>
      </c>
      <c r="F62" s="81">
        <f>(E62*100)/D62</f>
        <v>0</v>
      </c>
    </row>
    <row r="63" spans="1:6" x14ac:dyDescent="0.2">
      <c r="A63" s="51" t="s">
        <v>142</v>
      </c>
      <c r="B63" s="52" t="s">
        <v>143</v>
      </c>
      <c r="C63" s="82">
        <f t="shared" si="1"/>
        <v>265</v>
      </c>
      <c r="D63" s="82">
        <f t="shared" si="1"/>
        <v>265</v>
      </c>
      <c r="E63" s="82">
        <f t="shared" si="1"/>
        <v>0</v>
      </c>
      <c r="F63" s="81">
        <f>(E63*100)/D63</f>
        <v>0</v>
      </c>
    </row>
    <row r="64" spans="1:6" x14ac:dyDescent="0.2">
      <c r="A64" s="53" t="s">
        <v>144</v>
      </c>
      <c r="B64" s="54" t="s">
        <v>145</v>
      </c>
      <c r="C64" s="83">
        <f t="shared" si="1"/>
        <v>265</v>
      </c>
      <c r="D64" s="83">
        <f t="shared" si="1"/>
        <v>265</v>
      </c>
      <c r="E64" s="83">
        <f t="shared" si="1"/>
        <v>0</v>
      </c>
      <c r="F64" s="83">
        <f>(E64*100)/D64</f>
        <v>0</v>
      </c>
    </row>
    <row r="65" spans="1:6" x14ac:dyDescent="0.2">
      <c r="A65" s="55" t="s">
        <v>146</v>
      </c>
      <c r="B65" s="56" t="s">
        <v>147</v>
      </c>
      <c r="C65" s="84">
        <v>265</v>
      </c>
      <c r="D65" s="84">
        <v>265</v>
      </c>
      <c r="E65" s="84">
        <v>0</v>
      </c>
      <c r="F65" s="84"/>
    </row>
    <row r="66" spans="1:6" x14ac:dyDescent="0.2">
      <c r="A66" s="49" t="s">
        <v>50</v>
      </c>
      <c r="B66" s="50" t="s">
        <v>51</v>
      </c>
      <c r="C66" s="80">
        <f t="shared" ref="C66:E68" si="2">C67</f>
        <v>663</v>
      </c>
      <c r="D66" s="80">
        <f t="shared" si="2"/>
        <v>663</v>
      </c>
      <c r="E66" s="80">
        <f t="shared" si="2"/>
        <v>163.41</v>
      </c>
      <c r="F66" s="81">
        <f>(E66*100)/D66</f>
        <v>24.647058823529413</v>
      </c>
    </row>
    <row r="67" spans="1:6" x14ac:dyDescent="0.2">
      <c r="A67" s="51" t="s">
        <v>58</v>
      </c>
      <c r="B67" s="52" t="s">
        <v>59</v>
      </c>
      <c r="C67" s="82">
        <f t="shared" si="2"/>
        <v>663</v>
      </c>
      <c r="D67" s="82">
        <f t="shared" si="2"/>
        <v>663</v>
      </c>
      <c r="E67" s="82">
        <f t="shared" si="2"/>
        <v>163.41</v>
      </c>
      <c r="F67" s="81">
        <f>(E67*100)/D67</f>
        <v>24.647058823529413</v>
      </c>
    </row>
    <row r="68" spans="1:6" x14ac:dyDescent="0.2">
      <c r="A68" s="53" t="s">
        <v>60</v>
      </c>
      <c r="B68" s="54" t="s">
        <v>61</v>
      </c>
      <c r="C68" s="83">
        <f t="shared" si="2"/>
        <v>663</v>
      </c>
      <c r="D68" s="83">
        <f t="shared" si="2"/>
        <v>663</v>
      </c>
      <c r="E68" s="83">
        <f t="shared" si="2"/>
        <v>163.41</v>
      </c>
      <c r="F68" s="83">
        <f>(E68*100)/D68</f>
        <v>24.647058823529413</v>
      </c>
    </row>
    <row r="69" spans="1:6" x14ac:dyDescent="0.2">
      <c r="A69" s="55" t="s">
        <v>62</v>
      </c>
      <c r="B69" s="56" t="s">
        <v>63</v>
      </c>
      <c r="C69" s="84">
        <v>663</v>
      </c>
      <c r="D69" s="84">
        <v>663</v>
      </c>
      <c r="E69" s="84">
        <v>163.41</v>
      </c>
      <c r="F69" s="84"/>
    </row>
    <row r="70" spans="1:6" x14ac:dyDescent="0.2">
      <c r="A70" s="48" t="s">
        <v>72</v>
      </c>
      <c r="B70" s="48" t="s">
        <v>174</v>
      </c>
      <c r="C70" s="78"/>
      <c r="D70" s="78"/>
      <c r="E70" s="78"/>
      <c r="F70" s="79" t="e">
        <f>(E70*100)/D70</f>
        <v>#DIV/0!</v>
      </c>
    </row>
    <row r="71" spans="1:6" x14ac:dyDescent="0.2">
      <c r="A71" s="49" t="s">
        <v>50</v>
      </c>
      <c r="B71" s="50" t="s">
        <v>51</v>
      </c>
      <c r="C71" s="80">
        <f t="shared" ref="C71:E73" si="3">C72</f>
        <v>0</v>
      </c>
      <c r="D71" s="80">
        <f t="shared" si="3"/>
        <v>0</v>
      </c>
      <c r="E71" s="80">
        <f t="shared" si="3"/>
        <v>0</v>
      </c>
      <c r="F71" s="81" t="e">
        <f>(E71*100)/D71</f>
        <v>#DIV/0!</v>
      </c>
    </row>
    <row r="72" spans="1:6" x14ac:dyDescent="0.2">
      <c r="A72" s="51" t="s">
        <v>52</v>
      </c>
      <c r="B72" s="52" t="s">
        <v>53</v>
      </c>
      <c r="C72" s="82">
        <f t="shared" si="3"/>
        <v>0</v>
      </c>
      <c r="D72" s="82">
        <f t="shared" si="3"/>
        <v>0</v>
      </c>
      <c r="E72" s="82">
        <f t="shared" si="3"/>
        <v>0</v>
      </c>
      <c r="F72" s="81" t="e">
        <f>(E72*100)/D72</f>
        <v>#DIV/0!</v>
      </c>
    </row>
    <row r="73" spans="1:6" x14ac:dyDescent="0.2">
      <c r="A73" s="53" t="s">
        <v>54</v>
      </c>
      <c r="B73" s="54" t="s">
        <v>55</v>
      </c>
      <c r="C73" s="83">
        <f t="shared" si="3"/>
        <v>0</v>
      </c>
      <c r="D73" s="83">
        <f t="shared" si="3"/>
        <v>0</v>
      </c>
      <c r="E73" s="83">
        <f t="shared" si="3"/>
        <v>0</v>
      </c>
      <c r="F73" s="83" t="e">
        <f>(E73*100)/D73</f>
        <v>#DIV/0!</v>
      </c>
    </row>
    <row r="74" spans="1:6" x14ac:dyDescent="0.2">
      <c r="A74" s="55" t="s">
        <v>56</v>
      </c>
      <c r="B74" s="56" t="s">
        <v>57</v>
      </c>
      <c r="C74" s="84">
        <v>0</v>
      </c>
      <c r="D74" s="84">
        <v>0</v>
      </c>
      <c r="E74" s="84">
        <v>0</v>
      </c>
      <c r="F74" s="84"/>
    </row>
    <row r="75" spans="1:6" x14ac:dyDescent="0.2">
      <c r="A75" s="48" t="s">
        <v>161</v>
      </c>
      <c r="B75" s="48" t="s">
        <v>175</v>
      </c>
      <c r="C75" s="78"/>
      <c r="D75" s="78"/>
      <c r="E75" s="78"/>
      <c r="F75" s="79" t="e">
        <f>(E75*100)/D75</f>
        <v>#DIV/0!</v>
      </c>
    </row>
    <row r="76" spans="1:6" s="57" customFormat="1" x14ac:dyDescent="0.2"/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pans="1:3" s="57" customFormat="1" x14ac:dyDescent="0.2"/>
    <row r="1202" spans="1:3" s="57" customFormat="1" x14ac:dyDescent="0.2"/>
    <row r="1203" spans="1:3" s="57" customFormat="1" x14ac:dyDescent="0.2"/>
    <row r="1204" spans="1:3" s="57" customFormat="1" x14ac:dyDescent="0.2"/>
    <row r="1205" spans="1:3" s="57" customFormat="1" x14ac:dyDescent="0.2"/>
    <row r="1206" spans="1:3" s="57" customFormat="1" x14ac:dyDescent="0.2"/>
    <row r="1207" spans="1:3" s="57" customFormat="1" x14ac:dyDescent="0.2"/>
    <row r="1208" spans="1:3" s="57" customFormat="1" x14ac:dyDescent="0.2"/>
    <row r="1209" spans="1:3" s="57" customFormat="1" x14ac:dyDescent="0.2"/>
    <row r="1210" spans="1:3" s="57" customFormat="1" x14ac:dyDescent="0.2"/>
    <row r="1211" spans="1:3" s="57" customFormat="1" x14ac:dyDescent="0.2"/>
    <row r="1212" spans="1:3" s="57" customFormat="1" x14ac:dyDescent="0.2"/>
    <row r="1213" spans="1:3" s="57" customFormat="1" x14ac:dyDescent="0.2"/>
    <row r="1214" spans="1:3" s="57" customFormat="1" x14ac:dyDescent="0.2"/>
    <row r="1215" spans="1:3" s="57" customFormat="1" x14ac:dyDescent="0.2"/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40"/>
      <c r="B1253" s="40"/>
      <c r="C1253" s="40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Sanja Vuletić</cp:lastModifiedBy>
  <cp:lastPrinted>2026-03-27T10:21:22Z</cp:lastPrinted>
  <dcterms:created xsi:type="dcterms:W3CDTF">2022-08-12T12:51:27Z</dcterms:created>
  <dcterms:modified xsi:type="dcterms:W3CDTF">2026-03-27T10:25:26Z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