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6440" tabRatio="825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rashoda'!$B$1:$I$19</definedName>
    <definedName name="_xlnm.Print_Area" localSheetId="6">'Posebni dio'!$A$1:$C$8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76" i="15"/>
  <c r="F74" i="15"/>
  <c r="E74" i="15"/>
  <c r="D74" i="15"/>
  <c r="C74" i="15"/>
  <c r="F73" i="15"/>
  <c r="E73" i="15"/>
  <c r="D73" i="15"/>
  <c r="C73" i="15"/>
  <c r="F72" i="15"/>
  <c r="E72" i="15"/>
  <c r="D72" i="15"/>
  <c r="C72" i="15"/>
  <c r="F70" i="15"/>
  <c r="E70" i="15"/>
  <c r="D70" i="15"/>
  <c r="C70" i="15"/>
  <c r="F69" i="15"/>
  <c r="E69" i="15"/>
  <c r="D69" i="15"/>
  <c r="C69" i="15"/>
  <c r="F68" i="15"/>
  <c r="E68" i="15"/>
  <c r="D68" i="15"/>
  <c r="C68" i="15"/>
  <c r="F67" i="15"/>
  <c r="F64" i="15"/>
  <c r="E64" i="15"/>
  <c r="D64" i="15"/>
  <c r="C64" i="15"/>
  <c r="F63" i="15"/>
  <c r="E63" i="15"/>
  <c r="D63" i="15"/>
  <c r="C63" i="15"/>
  <c r="F62" i="15"/>
  <c r="E62" i="15"/>
  <c r="D62" i="15"/>
  <c r="C62" i="15"/>
  <c r="F60" i="15"/>
  <c r="E60" i="15"/>
  <c r="D60" i="15"/>
  <c r="C60" i="15"/>
  <c r="F59" i="15"/>
  <c r="E59" i="15"/>
  <c r="D59" i="15"/>
  <c r="C59" i="15"/>
  <c r="F57" i="15"/>
  <c r="E57" i="15"/>
  <c r="D57" i="15"/>
  <c r="C57" i="15"/>
  <c r="F55" i="15"/>
  <c r="E55" i="15"/>
  <c r="D55" i="15"/>
  <c r="C55" i="15"/>
  <c r="F54" i="15"/>
  <c r="E54" i="15"/>
  <c r="D54" i="15"/>
  <c r="C54" i="15"/>
  <c r="F53" i="15"/>
  <c r="E53" i="15"/>
  <c r="D53" i="15"/>
  <c r="C53" i="15"/>
  <c r="F50" i="15"/>
  <c r="E50" i="15"/>
  <c r="D50" i="15"/>
  <c r="C50" i="15"/>
  <c r="F48" i="15"/>
  <c r="E48" i="15"/>
  <c r="D48" i="15"/>
  <c r="C48" i="15"/>
  <c r="F47" i="15"/>
  <c r="E47" i="15"/>
  <c r="D47" i="15"/>
  <c r="C47" i="15"/>
  <c r="F43" i="15"/>
  <c r="E43" i="15"/>
  <c r="D43" i="15"/>
  <c r="C43" i="15"/>
  <c r="F41" i="15"/>
  <c r="E41" i="15"/>
  <c r="D41" i="15"/>
  <c r="C41" i="15"/>
  <c r="F31" i="15"/>
  <c r="E31" i="15"/>
  <c r="D31" i="15"/>
  <c r="C31" i="15"/>
  <c r="F27" i="15"/>
  <c r="E27" i="15"/>
  <c r="D27" i="15"/>
  <c r="C27" i="15"/>
  <c r="F22" i="15"/>
  <c r="E22" i="15"/>
  <c r="D22" i="15"/>
  <c r="C22" i="15"/>
  <c r="F21" i="15"/>
  <c r="E21" i="15"/>
  <c r="D21" i="15"/>
  <c r="C21" i="15"/>
  <c r="F18" i="15"/>
  <c r="E18" i="15"/>
  <c r="D18" i="15"/>
  <c r="C18" i="15"/>
  <c r="F16" i="15"/>
  <c r="E16" i="15"/>
  <c r="D16" i="15"/>
  <c r="C16" i="15"/>
  <c r="F13" i="15"/>
  <c r="E13" i="15"/>
  <c r="D13" i="15"/>
  <c r="C13" i="15"/>
  <c r="F12" i="15"/>
  <c r="E12" i="15"/>
  <c r="D12" i="15"/>
  <c r="C12" i="15"/>
  <c r="F11" i="15"/>
  <c r="E11" i="15"/>
  <c r="D11" i="15"/>
  <c r="C11" i="15"/>
  <c r="F8" i="15"/>
  <c r="E8" i="15"/>
  <c r="D8" i="15"/>
  <c r="C8" i="15"/>
  <c r="F7" i="15"/>
  <c r="E7" i="15"/>
  <c r="D7" i="15"/>
  <c r="C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5" i="5"/>
  <c r="G15" i="5"/>
  <c r="H14" i="5"/>
  <c r="G14" i="5"/>
  <c r="F14" i="5"/>
  <c r="E14" i="5"/>
  <c r="D14" i="5"/>
  <c r="C14" i="5"/>
  <c r="H13" i="5"/>
  <c r="G13" i="5"/>
  <c r="H12" i="5"/>
  <c r="G12" i="5"/>
  <c r="F12" i="5"/>
  <c r="E12" i="5"/>
  <c r="D12" i="5"/>
  <c r="C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71" i="3"/>
  <c r="K71" i="3"/>
  <c r="L70" i="3"/>
  <c r="K70" i="3"/>
  <c r="J70" i="3"/>
  <c r="I70" i="3"/>
  <c r="H70" i="3"/>
  <c r="G70" i="3"/>
  <c r="L69" i="3"/>
  <c r="K69" i="3"/>
  <c r="L68" i="3"/>
  <c r="K68" i="3"/>
  <c r="J68" i="3"/>
  <c r="I68" i="3"/>
  <c r="H68" i="3"/>
  <c r="G68" i="3"/>
  <c r="L67" i="3"/>
  <c r="K67" i="3"/>
  <c r="J67" i="3"/>
  <c r="I67" i="3"/>
  <c r="H67" i="3"/>
  <c r="G67" i="3"/>
  <c r="L66" i="3"/>
  <c r="K66" i="3"/>
  <c r="J66" i="3"/>
  <c r="I66" i="3"/>
  <c r="H66" i="3"/>
  <c r="G66" i="3"/>
  <c r="L65" i="3"/>
  <c r="K65" i="3"/>
  <c r="L64" i="3"/>
  <c r="K64" i="3"/>
  <c r="L63" i="3"/>
  <c r="K63" i="3"/>
  <c r="J63" i="3"/>
  <c r="I63" i="3"/>
  <c r="H63" i="3"/>
  <c r="G63" i="3"/>
  <c r="L62" i="3"/>
  <c r="K62" i="3"/>
  <c r="L61" i="3"/>
  <c r="K61" i="3"/>
  <c r="J61" i="3"/>
  <c r="I61" i="3"/>
  <c r="H61" i="3"/>
  <c r="G61" i="3"/>
  <c r="L60" i="3"/>
  <c r="K60" i="3"/>
  <c r="J60" i="3"/>
  <c r="I60" i="3"/>
  <c r="H60" i="3"/>
  <c r="G60" i="3"/>
  <c r="L59" i="3"/>
  <c r="K59" i="3"/>
  <c r="L58" i="3"/>
  <c r="K58" i="3"/>
  <c r="L57" i="3"/>
  <c r="K57" i="3"/>
  <c r="L56" i="3"/>
  <c r="K56" i="3"/>
  <c r="J56" i="3"/>
  <c r="I56" i="3"/>
  <c r="H56" i="3"/>
  <c r="G56" i="3"/>
  <c r="L55" i="3"/>
  <c r="K55" i="3"/>
  <c r="L54" i="3"/>
  <c r="K54" i="3"/>
  <c r="J54" i="3"/>
  <c r="I54" i="3"/>
  <c r="H54" i="3"/>
  <c r="G54" i="3"/>
  <c r="L53" i="3"/>
  <c r="K53" i="3"/>
  <c r="L52" i="3"/>
  <c r="K52" i="3"/>
  <c r="L51" i="3"/>
  <c r="K51" i="3"/>
  <c r="L50" i="3"/>
  <c r="K50" i="3"/>
  <c r="L49" i="3"/>
  <c r="K49" i="3"/>
  <c r="L48" i="3"/>
  <c r="K48" i="3"/>
  <c r="L47" i="3"/>
  <c r="K47" i="3"/>
  <c r="L46" i="3"/>
  <c r="K46" i="3"/>
  <c r="L45" i="3"/>
  <c r="K45" i="3"/>
  <c r="L44" i="3"/>
  <c r="K44" i="3"/>
  <c r="J44" i="3"/>
  <c r="I44" i="3"/>
  <c r="H44" i="3"/>
  <c r="G44" i="3"/>
  <c r="L43" i="3"/>
  <c r="K43" i="3"/>
  <c r="L42" i="3"/>
  <c r="K42" i="3"/>
  <c r="L41" i="3"/>
  <c r="K41" i="3"/>
  <c r="L40" i="3"/>
  <c r="K40" i="3"/>
  <c r="J40" i="3"/>
  <c r="I40" i="3"/>
  <c r="H40" i="3"/>
  <c r="G40" i="3"/>
  <c r="L39" i="3"/>
  <c r="K39" i="3"/>
  <c r="L38" i="3"/>
  <c r="K38" i="3"/>
  <c r="L37" i="3"/>
  <c r="K37" i="3"/>
  <c r="L36" i="3"/>
  <c r="K36" i="3"/>
  <c r="L35" i="3"/>
  <c r="K35" i="3"/>
  <c r="J35" i="3"/>
  <c r="I35" i="3"/>
  <c r="H35" i="3"/>
  <c r="G35" i="3"/>
  <c r="L34" i="3"/>
  <c r="K34" i="3"/>
  <c r="J34" i="3"/>
  <c r="I34" i="3"/>
  <c r="H34" i="3"/>
  <c r="G34" i="3"/>
  <c r="L33" i="3"/>
  <c r="K33" i="3"/>
  <c r="L32" i="3"/>
  <c r="K32" i="3"/>
  <c r="L31" i="3"/>
  <c r="K31" i="3"/>
  <c r="J31" i="3"/>
  <c r="I31" i="3"/>
  <c r="H31" i="3"/>
  <c r="G31" i="3"/>
  <c r="L30" i="3"/>
  <c r="K30" i="3"/>
  <c r="L29" i="3"/>
  <c r="K29" i="3"/>
  <c r="J29" i="3"/>
  <c r="I29" i="3"/>
  <c r="H29" i="3"/>
  <c r="G29" i="3"/>
  <c r="L28" i="3"/>
  <c r="K28" i="3"/>
  <c r="L27" i="3"/>
  <c r="K27" i="3"/>
  <c r="L26" i="3"/>
  <c r="K26" i="3"/>
  <c r="J26" i="3"/>
  <c r="I26" i="3"/>
  <c r="H26" i="3"/>
  <c r="G26" i="3"/>
  <c r="L25" i="3"/>
  <c r="K25" i="3"/>
  <c r="J25" i="3"/>
  <c r="I25" i="3"/>
  <c r="H25" i="3"/>
  <c r="G25" i="3"/>
  <c r="L24" i="3"/>
  <c r="K24" i="3"/>
  <c r="J24" i="3"/>
  <c r="I24" i="3"/>
  <c r="H24" i="3"/>
  <c r="G24" i="3"/>
  <c r="L23" i="3"/>
  <c r="K23" i="3"/>
  <c r="J23" i="3"/>
  <c r="I23" i="3"/>
  <c r="H23" i="3"/>
  <c r="G23" i="3"/>
  <c r="L18" i="3"/>
  <c r="K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</calcChain>
</file>

<file path=xl/sharedStrings.xml><?xml version="1.0" encoding="utf-8"?>
<sst xmlns="http://schemas.openxmlformats.org/spreadsheetml/2006/main" count="378" uniqueCount="183">
  <si>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</si>
  <si>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</si>
  <si>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</si>
  <si>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</si>
  <si>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</si>
  <si>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</si>
  <si>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</si>
  <si>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</si>
  <si>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</si>
  <si>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</si>
  <si>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</si>
  <si>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</si>
  <si>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</si>
  <si>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</si>
  <si>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</si>
  <si>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</si>
  <si>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</si>
  <si>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</si>
  <si>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</si>
  <si>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</si>
  <si>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</si>
  <si>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</si>
  <si>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</si>
  <si>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</si>
  <si>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</si>
  <si>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</si>
  <si>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</si>
  <si>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</si>
  <si>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</si>
  <si>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</si>
  <si>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</si>
  <si>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</si>
  <si>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</si>
  <si>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</si>
  <si>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</si>
  <si>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</si>
  <si>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</si>
  <si>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</si>
  <si>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</si>
  <si>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</si>
  <si>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</si>
  <si>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2025. GODINU</t>
  </si>
  <si>
    <t xml:space="preserve">OSTVARENJE/IZVRŠENJE 
1.-12.2024. </t>
  </si>
  <si>
    <t>IZVORNI PLAN ILI REBALANS 2025.*</t>
  </si>
  <si>
    <t>TEKUĆI PLAN 2025.*</t>
  </si>
  <si>
    <t xml:space="preserve">OSTVARENJE/IZVRŠENJE 
1.-12.2025. </t>
  </si>
  <si>
    <t xml:space="preserve">OSTVARENJE/ IZVRŠENJE 
1.-12.2024. </t>
  </si>
  <si>
    <t xml:space="preserve">OSTVARENJE/ IZVRŠENJE 
1.-12.2025. </t>
  </si>
  <si>
    <t xml:space="preserve"> IZVRŠENJE 
1.-12.2024. </t>
  </si>
  <si>
    <t xml:space="preserve"> IZVRŠENJE 
1.-12.2025. </t>
  </si>
  <si>
    <t>6</t>
  </si>
  <si>
    <t>PRIHODI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</si>
  <si>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</si>
  <si>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</si>
  <si>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</si>
  <si>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</si>
  <si>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</si>
  <si>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</si>
  <si>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</si>
  <si>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</si>
  <si>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</si>
  <si>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</si>
  <si>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</si>
  <si>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</si>
  <si>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</si>
  <si>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</si>
  <si>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</si>
  <si>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</si>
  <si>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</si>
  <si>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</si>
  <si>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</si>
  <si>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</si>
  <si>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</si>
  <si>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</si>
  <si>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</si>
  <si>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</si>
  <si>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</si>
  <si>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</si>
  <si>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</si>
  <si>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</si>
  <si>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</si>
  <si>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3131</t>
  </si>
  <si>
    <t>DOPRINOSI ZA MIROVINSKO OSIGURANJE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</si>
  <si>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</si>
  <si>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</si>
  <si>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</si>
  <si>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</si>
  <si>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</si>
  <si>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</si>
  <si>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</si>
  <si>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</si>
  <si>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</si>
  <si>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</si>
  <si>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</si>
  <si>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</si>
  <si>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</si>
  <si>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</si>
  <si>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</si>
  <si>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</si>
  <si>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</si>
  <si>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</si>
  <si>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</si>
  <si>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</si>
  <si>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3225</t>
  </si>
  <si>
    <t>SITNI INVENTAR I AUTO GUME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</si>
  <si>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</si>
  <si>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</si>
  <si>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</si>
  <si>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</si>
  <si>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</si>
  <si>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</si>
  <si>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</si>
  <si>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</si>
  <si>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</si>
  <si>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</si>
  <si>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</si>
  <si>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</si>
  <si>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</si>
  <si>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</si>
  <si>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</si>
  <si>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</si>
  <si>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</si>
  <si>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</si>
  <si>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</si>
  <si>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</si>
  <si>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</si>
  <si>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</si>
  <si>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</si>
  <si>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</si>
  <si>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</si>
  <si>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</si>
  <si>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3292</t>
  </si>
  <si>
    <t>PREMIJE OSIGURANJA</t>
  </si>
  <si>
    <t>3293</t>
  </si>
  <si>
    <t>REPREZENTACIJA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</si>
  <si>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</si>
  <si>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</si>
  <si>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</si>
  <si>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</si>
  <si>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</si>
  <si>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</si>
  <si>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</si>
  <si>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</si>
  <si>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</si>
  <si>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</si>
  <si>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</si>
  <si>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</si>
  <si>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</si>
  <si>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</si>
  <si>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</si>
  <si>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</si>
  <si>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</si>
  <si>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</si>
  <si>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</si>
  <si>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</si>
  <si>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</si>
  <si>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423</t>
  </si>
  <si>
    <t>PRIJEVOZNA SREDSTVA</t>
  </si>
  <si>
    <t>4231</t>
  </si>
  <si>
    <t>PRIJEVOZNA SREDSTVA U CESTOVNOM PROMETU</t>
  </si>
  <si>
    <t>1 Opći prihodi i primici</t>
  </si>
  <si>
    <t>11 Opći prihodi i primici</t>
  </si>
  <si>
    <t>3 Vlastiti prihodi</t>
  </si>
  <si>
    <t>31 Vlastiti prihodi</t>
  </si>
  <si>
    <t>3 Javni red i sigurnost</t>
  </si>
  <si>
    <t>0330 Sudovi</t>
  </si>
  <si>
    <t>109 Ministarstvo pravosuđa, uprave i digitalne transofrmacije</t>
  </si>
  <si>
    <t>75 Županijska državna odvjetništva</t>
  </si>
  <si>
    <t>3700 ZADAR ŽUPANIJSKO DRŽAVNO ODVJETNIŠTVO</t>
  </si>
  <si>
    <t>2812 Djelovanje državnih odvjetništava</t>
  </si>
  <si>
    <t>11</t>
  </si>
  <si>
    <t>A640000</t>
  </si>
  <si>
    <t>Progon počinitelja kaznenih i kažnjivih djela i zaštita imovine RH pred županijskim sudovima i upravnim tijelima</t>
  </si>
  <si>
    <t>TEKUĆI PLAN  2025.*</t>
  </si>
  <si>
    <t>IZVRŠENJE 1.-12.2025.*</t>
  </si>
  <si>
    <t xml:space="preserve">INDEKS**
</t>
  </si>
  <si>
    <t>Opći prihodi i primici</t>
  </si>
  <si>
    <t>45</t>
  </si>
  <si>
    <t>RASHODI ZA DODATNA ULAGANJA NA NEFINANCIJSKOJ IMOV</t>
  </si>
  <si>
    <t>451</t>
  </si>
  <si>
    <t>DODATNA ULAGANJA NA GRAĐEVINSKIM OBJEKTIMA</t>
  </si>
  <si>
    <t>4511</t>
  </si>
  <si>
    <t>Vlastiti prihodi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</si>
</sst>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7" fillId="0" borderId="0"/>
    <xf numFmtId="0" fontId="7" fillId="0" borderId="0"/>
  </cellStyleXfs>
  <cellXfs count="123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164" fontId="17" fillId="0" borderId="3" xfId="2" applyFont="1" applyBorder="1" applyAlignment="1">
      <alignment horizontal="left"/>
    </xf>
    <xf numFmtId="164" fontId="17" fillId="0" borderId="3" xfId="0" applyNumberFormat="1" applyFont="1" applyBorder="1"/>
    <xf numFmtId="164" fontId="18" fillId="0" borderId="0" xfId="2" applyFont="1" applyBorder="1"/>
    <xf numFmtId="164" fontId="18" fillId="0" borderId="0" xfId="2" applyFont="1"/>
    <xf numFmtId="0" fontId="17" fillId="0" borderId="3" xfId="2" applyNumberFormat="1" applyFont="1" applyBorder="1" applyAlignment="1">
      <alignment horizontal="left"/>
    </xf>
    <xf numFmtId="164" fontId="9" fillId="0" borderId="3" xfId="2" applyFont="1" applyBorder="1"/>
    <xf numFmtId="164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164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5" fontId="17" fillId="5" borderId="6" xfId="2" applyNumberFormat="1" applyFont="1" applyFill="1" applyBorder="1" applyAlignment="1"/>
    <xf numFmtId="165" fontId="17" fillId="0" borderId="7" xfId="2" applyNumberFormat="1" applyFont="1" applyBorder="1" applyAlignment="1">
      <alignment horizontal="center"/>
    </xf>
    <xf numFmtId="165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164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164" fontId="20" fillId="8" borderId="13" xfId="2" applyFont="1" applyFill="1" applyBorder="1" applyAlignment="1">
      <alignment horizontal="left" wrapText="1"/>
    </xf>
    <xf numFmtId="0" fontId="18" fillId="0" borderId="0" xfId="3" applyFont="1"/>
    <xf numFmtId="164" fontId="18" fillId="0" borderId="3" xfId="2" applyFont="1" applyBorder="1" applyAlignment="1">
      <alignment horizontal="center"/>
    </xf>
    <xf numFmtId="164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/>
    <cellStyle name="Normalno 3" xfId="1"/>
    <cellStyle name="Normaln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W29"/>
  <sheetViews>
    <sheetView tabSelected="1" topLeftCell="A2" workbookViewId="0">
      <selection activeCell="J28" sqref="J28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12" t="s">
        <v>41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111" t="s">
        <v>4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111" t="s">
        <v>24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02" t="s">
        <v>31</v>
      </c>
      <c r="C7" s="102"/>
      <c r="D7" s="102"/>
      <c r="E7" s="102"/>
      <c r="F7" s="102"/>
      <c r="G7" s="5"/>
      <c r="H7" s="6"/>
      <c r="I7" s="6"/>
      <c r="J7" s="6"/>
      <c r="K7" s="22"/>
      <c r="L7" s="22"/>
    </row>
    <row r="8" spans="2:13" ht="25.5" x14ac:dyDescent="0.25">
      <c r="B8" s="104" t="s">
        <v>3</v>
      </c>
      <c r="C8" s="104"/>
      <c r="D8" s="104"/>
      <c r="E8" s="104"/>
      <c r="F8" s="104"/>
      <c r="G8" s="21" t="s">
        <v>42</v>
      </c>
      <c r="H8" s="21" t="s">
        <v>43</v>
      </c>
      <c r="I8" s="21" t="s">
        <v>44</v>
      </c>
      <c r="J8" s="21" t="s">
        <v>45</v>
      </c>
      <c r="K8" s="21" t="s">
        <v>6</v>
      </c>
      <c r="L8" s="21" t="s">
        <v>22</v>
      </c>
    </row>
    <row r="9" spans="2:13" x14ac:dyDescent="0.25">
      <c r="B9" s="115">
        <v>1</v>
      </c>
      <c r="C9" s="115"/>
      <c r="D9" s="115"/>
      <c r="E9" s="115"/>
      <c r="F9" s="116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03" t="s">
        <v>8</v>
      </c>
      <c r="C10" s="101"/>
      <c r="D10" s="101"/>
      <c r="E10" s="101"/>
      <c r="F10" s="97"/>
      <c r="G10" s="85">
        <v>832143.6</v>
      </c>
      <c r="H10" s="86">
        <v>1054795</v>
      </c>
      <c r="I10" s="86">
        <v>1066155</v>
      </c>
      <c r="J10" s="86">
        <v>1065245.29</v>
      </c>
      <c r="K10" s="86"/>
      <c r="L10" s="86"/>
    </row>
    <row r="11" spans="2:13" x14ac:dyDescent="0.25">
      <c r="B11" s="96" t="s">
        <v>7</v>
      </c>
      <c r="C11" s="97"/>
      <c r="D11" s="97"/>
      <c r="E11" s="97"/>
      <c r="F11" s="97"/>
      <c r="G11" s="85"/>
      <c r="H11" s="86"/>
      <c r="I11" s="86"/>
      <c r="J11" s="86"/>
      <c r="K11" s="86"/>
      <c r="L11" s="86"/>
    </row>
    <row r="12" spans="2:13" x14ac:dyDescent="0.25">
      <c r="B12" s="113" t="s">
        <v>0</v>
      </c>
      <c r="C12" s="99"/>
      <c r="D12" s="99"/>
      <c r="E12" s="99"/>
      <c r="F12" s="114"/>
      <c r="G12" s="87">
        <f>ROUND(G10+G11,2)</f>
        <v>832143.6</v>
      </c>
      <c r="H12" s="87">
        <f>ROUND(H10+H11,2)</f>
        <v>1054795</v>
      </c>
      <c r="I12" s="87">
        <f>ROUND(I10+I11,2)</f>
        <v>1066155</v>
      </c>
      <c r="J12" s="87">
        <f>ROUND(J10+J11,2)</f>
        <v>1065245.29</v>
      </c>
      <c r="K12" s="88">
        <f>J12/G12*100</f>
        <v>128.01219525091599</v>
      </c>
      <c r="L12" s="88">
        <f>J12/I12*100</f>
        <v>99.914673757568096</v>
      </c>
    </row>
    <row r="13" spans="2:13" x14ac:dyDescent="0.25">
      <c r="B13" s="100" t="s">
        <v>9</v>
      </c>
      <c r="C13" s="101"/>
      <c r="D13" s="101"/>
      <c r="E13" s="101"/>
      <c r="F13" s="101"/>
      <c r="G13" s="89">
        <v>827825.65</v>
      </c>
      <c r="H13" s="86">
        <v>1049245</v>
      </c>
      <c r="I13" s="86">
        <v>1061600</v>
      </c>
      <c r="J13" s="86">
        <v>1060691.28</v>
      </c>
      <c r="K13" s="86"/>
      <c r="L13" s="86"/>
    </row>
    <row r="14" spans="2:13" x14ac:dyDescent="0.25">
      <c r="B14" s="96" t="s">
        <v>10</v>
      </c>
      <c r="C14" s="97"/>
      <c r="D14" s="97"/>
      <c r="E14" s="97"/>
      <c r="F14" s="97"/>
      <c r="G14" s="85">
        <v>4329.82</v>
      </c>
      <c r="H14" s="86">
        <v>5550</v>
      </c>
      <c r="I14" s="86">
        <v>4555</v>
      </c>
      <c r="J14" s="86">
        <v>4554.01</v>
      </c>
      <c r="K14" s="86"/>
      <c r="L14" s="86"/>
    </row>
    <row r="15" spans="2:13" x14ac:dyDescent="0.25">
      <c r="B15" s="14" t="s">
        <v>1</v>
      </c>
      <c r="C15" s="15"/>
      <c r="D15" s="15"/>
      <c r="E15" s="15"/>
      <c r="F15" s="15"/>
      <c r="G15" s="87">
        <f>ROUND(G13+G14,2)</f>
        <v>832155.47</v>
      </c>
      <c r="H15" s="87">
        <f>ROUND(H13+H14,2)</f>
        <v>1054795</v>
      </c>
      <c r="I15" s="87">
        <f>ROUND(I13+I14,2)</f>
        <v>1066155</v>
      </c>
      <c r="J15" s="87">
        <f>ROUND(J13+J14,2)</f>
        <v>1065245.29</v>
      </c>
      <c r="K15" s="88">
        <f>J15/G15*100</f>
        <v>128.010369264291</v>
      </c>
      <c r="L15" s="88">
        <f>J15/I15*100</f>
        <v>99.914673757568096</v>
      </c>
    </row>
    <row r="16" spans="2:13" x14ac:dyDescent="0.25">
      <c r="B16" s="98" t="s">
        <v>2</v>
      </c>
      <c r="C16" s="99"/>
      <c r="D16" s="99"/>
      <c r="E16" s="99"/>
      <c r="F16" s="99"/>
      <c r="G16" s="90">
        <f>ROUND(G12-G15,2)</f>
        <v>-11.87</v>
      </c>
      <c r="H16" s="90">
        <f>ROUND(H12-H15,2)</f>
        <v>0</v>
      </c>
      <c r="I16" s="90">
        <f>ROUND(I12-I15,2)</f>
        <v>0</v>
      </c>
      <c r="J16" s="90">
        <f>ROUND(J12-J15,2)</f>
        <v>0</v>
      </c>
      <c r="K16" s="88">
        <f>J16/G16*100</f>
        <v>0</v>
      </c>
      <c r="L16" s="88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02" t="s">
        <v>28</v>
      </c>
      <c r="C18" s="102"/>
      <c r="D18" s="102"/>
      <c r="E18" s="102"/>
      <c r="F18" s="102"/>
      <c r="G18" s="7"/>
      <c r="H18" s="7"/>
      <c r="I18" s="7"/>
      <c r="J18" s="7"/>
      <c r="K18" s="1"/>
      <c r="L18" s="1"/>
      <c r="M18" s="1"/>
    </row>
    <row r="19" spans="1:49" ht="25.5" x14ac:dyDescent="0.25">
      <c r="B19" s="104" t="s">
        <v>3</v>
      </c>
      <c r="C19" s="104"/>
      <c r="D19" s="104"/>
      <c r="E19" s="104"/>
      <c r="F19" s="104"/>
      <c r="G19" s="21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9" x14ac:dyDescent="0.25">
      <c r="B20" s="105">
        <v>1</v>
      </c>
      <c r="C20" s="106"/>
      <c r="D20" s="106"/>
      <c r="E20" s="106"/>
      <c r="F20" s="106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03" t="s">
        <v>11</v>
      </c>
      <c r="C21" s="107"/>
      <c r="D21" s="107"/>
      <c r="E21" s="107"/>
      <c r="F21" s="107"/>
      <c r="G21" s="91"/>
      <c r="H21" s="86"/>
      <c r="I21" s="86"/>
      <c r="J21" s="86"/>
      <c r="K21" s="86"/>
      <c r="L21" s="86"/>
    </row>
    <row r="22" spans="1:49" x14ac:dyDescent="0.25">
      <c r="B22" s="103" t="s">
        <v>12</v>
      </c>
      <c r="C22" s="101"/>
      <c r="D22" s="101"/>
      <c r="E22" s="101"/>
      <c r="F22" s="101"/>
      <c r="G22" s="89"/>
      <c r="H22" s="86"/>
      <c r="I22" s="86"/>
      <c r="J22" s="86"/>
      <c r="K22" s="86"/>
      <c r="L22" s="86"/>
    </row>
    <row r="23" spans="1:49" ht="15" customHeight="1" x14ac:dyDescent="0.25">
      <c r="B23" s="108" t="s">
        <v>23</v>
      </c>
      <c r="C23" s="109"/>
      <c r="D23" s="109"/>
      <c r="E23" s="109"/>
      <c r="F23" s="110"/>
      <c r="G23" s="92">
        <f>ROUND(G21-G22,2)</f>
        <v>0</v>
      </c>
      <c r="H23" s="92">
        <f>ROUND(H21-H22,2)</f>
        <v>0</v>
      </c>
      <c r="I23" s="92">
        <f>ROUND(I21-I22,2)</f>
        <v>0</v>
      </c>
      <c r="J23" s="92">
        <f>ROUND(J21-J22,2)</f>
        <v>0</v>
      </c>
      <c r="K23" s="93" t="e">
        <f>J23/G23*100</f>
        <v>#DIV/0!</v>
      </c>
      <c r="L23" s="93" t="e">
        <f>J23/I23*100</f>
        <v>#DIV/0!</v>
      </c>
    </row>
    <row r="24" spans="1:49" s="29" customFormat="1" ht="15" customHeight="1" x14ac:dyDescent="0.25">
      <c r="A24"/>
      <c r="B24" s="103" t="s">
        <v>5</v>
      </c>
      <c r="C24" s="101"/>
      <c r="D24" s="101"/>
      <c r="E24" s="101"/>
      <c r="F24" s="101"/>
      <c r="G24" s="89">
        <v>11.87</v>
      </c>
      <c r="H24" s="86"/>
      <c r="I24" s="86"/>
      <c r="J24" s="86">
        <v>0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03" t="s">
        <v>27</v>
      </c>
      <c r="C25" s="101"/>
      <c r="D25" s="101"/>
      <c r="E25" s="101"/>
      <c r="F25" s="101"/>
      <c r="G25" s="89">
        <v>0</v>
      </c>
      <c r="H25" s="86"/>
      <c r="I25" s="86"/>
      <c r="J25" s="86">
        <v>0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08" t="s">
        <v>29</v>
      </c>
      <c r="C26" s="109"/>
      <c r="D26" s="109"/>
      <c r="E26" s="109"/>
      <c r="F26" s="110"/>
      <c r="G26" s="94">
        <f>ROUND(G24+G25,2)</f>
        <v>11.87</v>
      </c>
      <c r="H26" s="94">
        <f>ROUND(H24+H25,2)</f>
        <v>0</v>
      </c>
      <c r="I26" s="94">
        <f>ROUND(I24+I25,2)</f>
        <v>0</v>
      </c>
      <c r="J26" s="94">
        <f>ROUND(J24+J25,2)</f>
        <v>0</v>
      </c>
      <c r="K26" s="93">
        <f>J26/G26*100</f>
        <v>0</v>
      </c>
      <c r="L26" s="93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95" t="s">
        <v>30</v>
      </c>
      <c r="C27" s="95"/>
      <c r="D27" s="95"/>
      <c r="E27" s="95"/>
      <c r="F27" s="95"/>
      <c r="G27" s="94">
        <f>ROUND(G16+G26,2)</f>
        <v>0</v>
      </c>
      <c r="H27" s="94">
        <f>ROUND(H16+H26,2)</f>
        <v>0</v>
      </c>
      <c r="I27" s="94">
        <f>ROUND(I16+I26,2)</f>
        <v>0</v>
      </c>
      <c r="J27" s="94">
        <f>ROUND(J16+J26,2)</f>
        <v>0</v>
      </c>
      <c r="K27" s="93" t="e">
        <f>J27/G27*100</f>
        <v>#DIV/0!</v>
      </c>
      <c r="L27" s="93" t="e">
        <f>J27/I27*100</f>
        <v>#DIV/0!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L72"/>
  <sheetViews>
    <sheetView zoomScale="90" zoomScaleNormal="90" workbookViewId="0">
      <selection activeCell="H21" sqref="H2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1" t="s">
        <v>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111" t="s">
        <v>26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111" t="s">
        <v>15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17" t="s">
        <v>3</v>
      </c>
      <c r="C8" s="118"/>
      <c r="D8" s="118"/>
      <c r="E8" s="118"/>
      <c r="F8" s="119"/>
      <c r="G8" s="28" t="s">
        <v>46</v>
      </c>
      <c r="H8" s="28" t="s">
        <v>43</v>
      </c>
      <c r="I8" s="28" t="s">
        <v>44</v>
      </c>
      <c r="J8" s="28" t="s">
        <v>47</v>
      </c>
      <c r="K8" s="28" t="s">
        <v>6</v>
      </c>
      <c r="L8" s="28" t="s">
        <v>22</v>
      </c>
    </row>
    <row r="9" spans="2:12" x14ac:dyDescent="0.25">
      <c r="B9" s="120">
        <v>1</v>
      </c>
      <c r="C9" s="121"/>
      <c r="D9" s="121"/>
      <c r="E9" s="121"/>
      <c r="F9" s="122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5"/>
      <c r="C10" s="66"/>
      <c r="D10" s="67"/>
      <c r="E10" s="68"/>
      <c r="F10" s="60" t="s">
        <v>38</v>
      </c>
      <c r="G10" s="65">
        <f>G11</f>
        <v>832143.6</v>
      </c>
      <c r="H10" s="65">
        <f>H11</f>
        <v>1054795</v>
      </c>
      <c r="I10" s="65">
        <f>I11</f>
        <v>1066155</v>
      </c>
      <c r="J10" s="65">
        <f>J11</f>
        <v>1065245.29</v>
      </c>
      <c r="K10" s="69">
        <f t="shared" ref="K10:K18" si="0">(J10*100)/G10</f>
        <v>128.01219525091582</v>
      </c>
      <c r="L10" s="69">
        <f t="shared" ref="L10:L18" si="1">(J10*100)/I10</f>
        <v>99.914673757568082</v>
      </c>
    </row>
    <row r="11" spans="2:12" x14ac:dyDescent="0.25">
      <c r="B11" s="65" t="s">
        <v>50</v>
      </c>
      <c r="C11" s="65"/>
      <c r="D11" s="65"/>
      <c r="E11" s="65"/>
      <c r="F11" s="65" t="s">
        <v>51</v>
      </c>
      <c r="G11" s="65">
        <f>G12+G15</f>
        <v>832143.6</v>
      </c>
      <c r="H11" s="65">
        <f>H12+H15</f>
        <v>1054795</v>
      </c>
      <c r="I11" s="65">
        <f>I12+I15</f>
        <v>1066155</v>
      </c>
      <c r="J11" s="65">
        <f>J12+J15</f>
        <v>1065245.29</v>
      </c>
      <c r="K11" s="65">
        <f t="shared" si="0"/>
        <v>128.01219525091582</v>
      </c>
      <c r="L11" s="65">
        <f t="shared" si="1"/>
        <v>99.914673757568082</v>
      </c>
    </row>
    <row r="12" spans="2:12" x14ac:dyDescent="0.25">
      <c r="B12" s="65"/>
      <c r="C12" s="65" t="s">
        <v>52</v>
      </c>
      <c r="D12" s="65"/>
      <c r="E12" s="65"/>
      <c r="F12" s="65" t="s">
        <v>53</v>
      </c>
      <c r="G12" s="65">
        <f t="shared" ref="G12:J13" si="2">G13</f>
        <v>36.28</v>
      </c>
      <c r="H12" s="65">
        <f t="shared" si="2"/>
        <v>265</v>
      </c>
      <c r="I12" s="65">
        <f t="shared" si="2"/>
        <v>265</v>
      </c>
      <c r="J12" s="65">
        <f t="shared" si="2"/>
        <v>244.91</v>
      </c>
      <c r="K12" s="65">
        <f t="shared" si="0"/>
        <v>675.05512679162075</v>
      </c>
      <c r="L12" s="65">
        <f t="shared" si="1"/>
        <v>92.4188679245283</v>
      </c>
    </row>
    <row r="13" spans="2:12" x14ac:dyDescent="0.25">
      <c r="B13" s="65"/>
      <c r="C13" s="65"/>
      <c r="D13" s="65" t="s">
        <v>54</v>
      </c>
      <c r="E13" s="65"/>
      <c r="F13" s="65" t="s">
        <v>55</v>
      </c>
      <c r="G13" s="65">
        <f t="shared" si="2"/>
        <v>36.28</v>
      </c>
      <c r="H13" s="65">
        <f t="shared" si="2"/>
        <v>265</v>
      </c>
      <c r="I13" s="65">
        <f t="shared" si="2"/>
        <v>265</v>
      </c>
      <c r="J13" s="65">
        <f t="shared" si="2"/>
        <v>244.91</v>
      </c>
      <c r="K13" s="65">
        <f t="shared" si="0"/>
        <v>675.05512679162075</v>
      </c>
      <c r="L13" s="65">
        <f t="shared" si="1"/>
        <v>92.4188679245283</v>
      </c>
    </row>
    <row r="14" spans="2:12" x14ac:dyDescent="0.25">
      <c r="B14" s="66"/>
      <c r="C14" s="66"/>
      <c r="D14" s="66"/>
      <c r="E14" s="66" t="s">
        <v>56</v>
      </c>
      <c r="F14" s="66" t="s">
        <v>57</v>
      </c>
      <c r="G14" s="66">
        <v>36.28</v>
      </c>
      <c r="H14" s="66">
        <v>265</v>
      </c>
      <c r="I14" s="66">
        <v>265</v>
      </c>
      <c r="J14" s="66">
        <v>244.91</v>
      </c>
      <c r="K14" s="66">
        <f t="shared" si="0"/>
        <v>675.05512679162075</v>
      </c>
      <c r="L14" s="66">
        <f t="shared" si="1"/>
        <v>92.4188679245283</v>
      </c>
    </row>
    <row r="15" spans="2:12" x14ac:dyDescent="0.25">
      <c r="B15" s="65"/>
      <c r="C15" s="65" t="s">
        <v>58</v>
      </c>
      <c r="D15" s="65"/>
      <c r="E15" s="65"/>
      <c r="F15" s="65" t="s">
        <v>59</v>
      </c>
      <c r="G15" s="65">
        <f>G16</f>
        <v>832107.32</v>
      </c>
      <c r="H15" s="65">
        <f>H16</f>
        <v>1054530</v>
      </c>
      <c r="I15" s="65">
        <f>I16</f>
        <v>1065890</v>
      </c>
      <c r="J15" s="65">
        <f>J16</f>
        <v>1065000.3800000001</v>
      </c>
      <c r="K15" s="65">
        <f t="shared" si="0"/>
        <v>127.98834409965292</v>
      </c>
      <c r="L15" s="65">
        <f t="shared" si="1"/>
        <v>99.916537353760702</v>
      </c>
    </row>
    <row r="16" spans="2:12" x14ac:dyDescent="0.25">
      <c r="B16" s="65"/>
      <c r="C16" s="65"/>
      <c r="D16" s="65" t="s">
        <v>60</v>
      </c>
      <c r="E16" s="65"/>
      <c r="F16" s="65" t="s">
        <v>61</v>
      </c>
      <c r="G16" s="65">
        <f>G17+G18</f>
        <v>832107.32</v>
      </c>
      <c r="H16" s="65">
        <f>H17+H18</f>
        <v>1054530</v>
      </c>
      <c r="I16" s="65">
        <f>I17+I18</f>
        <v>1065890</v>
      </c>
      <c r="J16" s="65">
        <f>J17+J18</f>
        <v>1065000.3800000001</v>
      </c>
      <c r="K16" s="65">
        <f t="shared" si="0"/>
        <v>127.98834409965292</v>
      </c>
      <c r="L16" s="65">
        <f t="shared" si="1"/>
        <v>99.916537353760702</v>
      </c>
    </row>
    <row r="17" spans="2:12" x14ac:dyDescent="0.25">
      <c r="B17" s="66"/>
      <c r="C17" s="66"/>
      <c r="D17" s="66"/>
      <c r="E17" s="66" t="s">
        <v>62</v>
      </c>
      <c r="F17" s="66" t="s">
        <v>63</v>
      </c>
      <c r="G17" s="66">
        <v>827777.5</v>
      </c>
      <c r="H17" s="66">
        <v>1048980</v>
      </c>
      <c r="I17" s="66">
        <v>1061335</v>
      </c>
      <c r="J17" s="66">
        <v>1060446.3700000001</v>
      </c>
      <c r="K17" s="66">
        <f t="shared" si="0"/>
        <v>128.10765815693227</v>
      </c>
      <c r="L17" s="66">
        <f t="shared" si="1"/>
        <v>99.91627243047671</v>
      </c>
    </row>
    <row r="18" spans="2:12" x14ac:dyDescent="0.25">
      <c r="B18" s="66"/>
      <c r="C18" s="66"/>
      <c r="D18" s="66"/>
      <c r="E18" s="66" t="s">
        <v>64</v>
      </c>
      <c r="F18" s="66" t="s">
        <v>65</v>
      </c>
      <c r="G18" s="66">
        <v>4329.82</v>
      </c>
      <c r="H18" s="66">
        <v>5550</v>
      </c>
      <c r="I18" s="66">
        <v>4555</v>
      </c>
      <c r="J18" s="66">
        <v>4554.01</v>
      </c>
      <c r="K18" s="66">
        <f t="shared" si="0"/>
        <v>105.17781339639986</v>
      </c>
      <c r="L18" s="66">
        <f t="shared" si="1"/>
        <v>99.978265642151484</v>
      </c>
    </row>
    <row r="19" spans="2:12" x14ac:dyDescent="0.25">
      <c r="F19" s="35"/>
    </row>
    <row r="20" spans="2:12" x14ac:dyDescent="0.25">
      <c r="F20" s="35"/>
    </row>
    <row r="21" spans="2:12" ht="36.75" customHeight="1" x14ac:dyDescent="0.25">
      <c r="B21" s="117" t="s">
        <v>3</v>
      </c>
      <c r="C21" s="118"/>
      <c r="D21" s="118"/>
      <c r="E21" s="118"/>
      <c r="F21" s="119"/>
      <c r="G21" s="28" t="s">
        <v>46</v>
      </c>
      <c r="H21" s="28" t="s">
        <v>43</v>
      </c>
      <c r="I21" s="28" t="s">
        <v>44</v>
      </c>
      <c r="J21" s="28" t="s">
        <v>47</v>
      </c>
      <c r="K21" s="28" t="s">
        <v>6</v>
      </c>
      <c r="L21" s="28" t="s">
        <v>22</v>
      </c>
    </row>
    <row r="22" spans="2:12" x14ac:dyDescent="0.25">
      <c r="B22" s="120">
        <v>1</v>
      </c>
      <c r="C22" s="121"/>
      <c r="D22" s="121"/>
      <c r="E22" s="121"/>
      <c r="F22" s="122"/>
      <c r="G22" s="30">
        <v>2</v>
      </c>
      <c r="H22" s="30">
        <v>3</v>
      </c>
      <c r="I22" s="30">
        <v>4</v>
      </c>
      <c r="J22" s="30">
        <v>5</v>
      </c>
      <c r="K22" s="30" t="s">
        <v>13</v>
      </c>
      <c r="L22" s="30" t="s">
        <v>14</v>
      </c>
    </row>
    <row r="23" spans="2:12" x14ac:dyDescent="0.25">
      <c r="B23" s="65"/>
      <c r="C23" s="66"/>
      <c r="D23" s="67"/>
      <c r="E23" s="68"/>
      <c r="F23" s="8" t="s">
        <v>21</v>
      </c>
      <c r="G23" s="65">
        <f>G24+G66</f>
        <v>832155.47</v>
      </c>
      <c r="H23" s="65">
        <f>H24+H66</f>
        <v>1054795</v>
      </c>
      <c r="I23" s="65">
        <f>I24+I66</f>
        <v>1066155</v>
      </c>
      <c r="J23" s="65">
        <f>J24+J66</f>
        <v>1065245.29</v>
      </c>
      <c r="K23" s="70">
        <f t="shared" ref="K23:K54" si="3">(J23*100)/G23</f>
        <v>128.01036926429146</v>
      </c>
      <c r="L23" s="70">
        <f t="shared" ref="L23:L54" si="4">(J23*100)/I23</f>
        <v>99.914673757568082</v>
      </c>
    </row>
    <row r="24" spans="2:12" x14ac:dyDescent="0.25">
      <c r="B24" s="65" t="s">
        <v>66</v>
      </c>
      <c r="C24" s="65"/>
      <c r="D24" s="65"/>
      <c r="E24" s="65"/>
      <c r="F24" s="65" t="s">
        <v>67</v>
      </c>
      <c r="G24" s="65">
        <f>G25+G34+G60</f>
        <v>827825.65</v>
      </c>
      <c r="H24" s="65">
        <f>H25+H34+H60</f>
        <v>1049245</v>
      </c>
      <c r="I24" s="65">
        <f>I25+I34+I60</f>
        <v>1061600</v>
      </c>
      <c r="J24" s="65">
        <f>J25+J34+J60</f>
        <v>1060691.28</v>
      </c>
      <c r="K24" s="65">
        <f t="shared" si="3"/>
        <v>128.12979158111372</v>
      </c>
      <c r="L24" s="65">
        <f t="shared" si="4"/>
        <v>99.914400904295405</v>
      </c>
    </row>
    <row r="25" spans="2:12" x14ac:dyDescent="0.25">
      <c r="B25" s="65"/>
      <c r="C25" s="65" t="s">
        <v>68</v>
      </c>
      <c r="D25" s="65"/>
      <c r="E25" s="65"/>
      <c r="F25" s="65" t="s">
        <v>69</v>
      </c>
      <c r="G25" s="65">
        <f>G26+G29+G31</f>
        <v>735470.30999999994</v>
      </c>
      <c r="H25" s="65">
        <f>H26+H29+H31</f>
        <v>928044</v>
      </c>
      <c r="I25" s="65">
        <f>I26+I29+I31</f>
        <v>921504</v>
      </c>
      <c r="J25" s="65">
        <f>J26+J29+J31</f>
        <v>921481.39</v>
      </c>
      <c r="K25" s="65">
        <f t="shared" si="3"/>
        <v>125.29144650312261</v>
      </c>
      <c r="L25" s="65">
        <f t="shared" si="4"/>
        <v>99.997546402403032</v>
      </c>
    </row>
    <row r="26" spans="2:12" x14ac:dyDescent="0.25">
      <c r="B26" s="65"/>
      <c r="C26" s="65"/>
      <c r="D26" s="65" t="s">
        <v>70</v>
      </c>
      <c r="E26" s="65"/>
      <c r="F26" s="65" t="s">
        <v>71</v>
      </c>
      <c r="G26" s="65">
        <f>G27+G28</f>
        <v>616601.38</v>
      </c>
      <c r="H26" s="65">
        <f>H27+H28</f>
        <v>759534</v>
      </c>
      <c r="I26" s="65">
        <f>I27+I28</f>
        <v>755614</v>
      </c>
      <c r="J26" s="65">
        <f>J27+J28</f>
        <v>755610.54</v>
      </c>
      <c r="K26" s="65">
        <f t="shared" si="3"/>
        <v>122.54441272901465</v>
      </c>
      <c r="L26" s="65">
        <f t="shared" si="4"/>
        <v>99.999542094243893</v>
      </c>
    </row>
    <row r="27" spans="2:12" x14ac:dyDescent="0.25">
      <c r="B27" s="66"/>
      <c r="C27" s="66"/>
      <c r="D27" s="66"/>
      <c r="E27" s="66" t="s">
        <v>72</v>
      </c>
      <c r="F27" s="66" t="s">
        <v>73</v>
      </c>
      <c r="G27" s="66">
        <v>614210.54</v>
      </c>
      <c r="H27" s="66">
        <v>757934</v>
      </c>
      <c r="I27" s="66">
        <v>754034</v>
      </c>
      <c r="J27" s="66">
        <v>754031.26</v>
      </c>
      <c r="K27" s="66">
        <f t="shared" si="3"/>
        <v>122.76429837885881</v>
      </c>
      <c r="L27" s="66">
        <f t="shared" si="4"/>
        <v>99.99963662116032</v>
      </c>
    </row>
    <row r="28" spans="2:12" x14ac:dyDescent="0.25">
      <c r="B28" s="66"/>
      <c r="C28" s="66"/>
      <c r="D28" s="66"/>
      <c r="E28" s="66" t="s">
        <v>74</v>
      </c>
      <c r="F28" s="66" t="s">
        <v>75</v>
      </c>
      <c r="G28" s="66">
        <v>2390.84</v>
      </c>
      <c r="H28" s="66">
        <v>1600</v>
      </c>
      <c r="I28" s="66">
        <v>1580</v>
      </c>
      <c r="J28" s="66">
        <v>1579.28</v>
      </c>
      <c r="K28" s="66">
        <f t="shared" si="3"/>
        <v>66.055444948219034</v>
      </c>
      <c r="L28" s="66">
        <f t="shared" si="4"/>
        <v>99.954430379746839</v>
      </c>
    </row>
    <row r="29" spans="2:12" x14ac:dyDescent="0.25">
      <c r="B29" s="65"/>
      <c r="C29" s="65"/>
      <c r="D29" s="65" t="s">
        <v>76</v>
      </c>
      <c r="E29" s="65"/>
      <c r="F29" s="65" t="s">
        <v>77</v>
      </c>
      <c r="G29" s="65">
        <f>G30</f>
        <v>17129.689999999999</v>
      </c>
      <c r="H29" s="65">
        <f>H30</f>
        <v>16690</v>
      </c>
      <c r="I29" s="65">
        <f>I30</f>
        <v>17390</v>
      </c>
      <c r="J29" s="65">
        <f>J30</f>
        <v>17382.88</v>
      </c>
      <c r="K29" s="65">
        <f t="shared" si="3"/>
        <v>101.47807695293962</v>
      </c>
      <c r="L29" s="65">
        <f t="shared" si="4"/>
        <v>99.959056929269693</v>
      </c>
    </row>
    <row r="30" spans="2:12" x14ac:dyDescent="0.25">
      <c r="B30" s="66"/>
      <c r="C30" s="66"/>
      <c r="D30" s="66"/>
      <c r="E30" s="66" t="s">
        <v>78</v>
      </c>
      <c r="F30" s="66" t="s">
        <v>77</v>
      </c>
      <c r="G30" s="66">
        <v>17129.689999999999</v>
      </c>
      <c r="H30" s="66">
        <v>16690</v>
      </c>
      <c r="I30" s="66">
        <v>17390</v>
      </c>
      <c r="J30" s="66">
        <v>17382.88</v>
      </c>
      <c r="K30" s="66">
        <f t="shared" si="3"/>
        <v>101.47807695293962</v>
      </c>
      <c r="L30" s="66">
        <f t="shared" si="4"/>
        <v>99.959056929269693</v>
      </c>
    </row>
    <row r="31" spans="2:12" x14ac:dyDescent="0.25">
      <c r="B31" s="65"/>
      <c r="C31" s="65"/>
      <c r="D31" s="65" t="s">
        <v>79</v>
      </c>
      <c r="E31" s="65"/>
      <c r="F31" s="65" t="s">
        <v>80</v>
      </c>
      <c r="G31" s="65">
        <f>G32+G33</f>
        <v>101739.24</v>
      </c>
      <c r="H31" s="65">
        <f>H32+H33</f>
        <v>151820</v>
      </c>
      <c r="I31" s="65">
        <f>I32+I33</f>
        <v>148500</v>
      </c>
      <c r="J31" s="65">
        <f>J32+J33</f>
        <v>148487.97</v>
      </c>
      <c r="K31" s="65">
        <f t="shared" si="3"/>
        <v>145.94955692611816</v>
      </c>
      <c r="L31" s="65">
        <f t="shared" si="4"/>
        <v>99.991898989898985</v>
      </c>
    </row>
    <row r="32" spans="2:12" x14ac:dyDescent="0.25">
      <c r="B32" s="66"/>
      <c r="C32" s="66"/>
      <c r="D32" s="66"/>
      <c r="E32" s="66" t="s">
        <v>81</v>
      </c>
      <c r="F32" s="66" t="s">
        <v>82</v>
      </c>
      <c r="G32" s="66">
        <v>0</v>
      </c>
      <c r="H32" s="66">
        <v>23820</v>
      </c>
      <c r="I32" s="66">
        <v>23820</v>
      </c>
      <c r="J32" s="66">
        <v>23812.33</v>
      </c>
      <c r="K32" s="66" t="e">
        <f t="shared" si="3"/>
        <v>#DIV/0!</v>
      </c>
      <c r="L32" s="66">
        <f t="shared" si="4"/>
        <v>99.967800167926114</v>
      </c>
    </row>
    <row r="33" spans="2:12" x14ac:dyDescent="0.25">
      <c r="B33" s="66"/>
      <c r="C33" s="66"/>
      <c r="D33" s="66"/>
      <c r="E33" s="66" t="s">
        <v>83</v>
      </c>
      <c r="F33" s="66" t="s">
        <v>84</v>
      </c>
      <c r="G33" s="66">
        <v>101739.24</v>
      </c>
      <c r="H33" s="66">
        <v>128000</v>
      </c>
      <c r="I33" s="66">
        <v>124680</v>
      </c>
      <c r="J33" s="66">
        <v>124675.64</v>
      </c>
      <c r="K33" s="66">
        <f t="shared" si="3"/>
        <v>122.54430050784731</v>
      </c>
      <c r="L33" s="66">
        <f t="shared" si="4"/>
        <v>99.996503047802378</v>
      </c>
    </row>
    <row r="34" spans="2:12" x14ac:dyDescent="0.25">
      <c r="B34" s="65"/>
      <c r="C34" s="65" t="s">
        <v>85</v>
      </c>
      <c r="D34" s="65"/>
      <c r="E34" s="65"/>
      <c r="F34" s="65" t="s">
        <v>86</v>
      </c>
      <c r="G34" s="65">
        <f>G35+G40+G44+G54+G56</f>
        <v>91171.180000000008</v>
      </c>
      <c r="H34" s="65">
        <f>H35+H40+H44+H54+H56</f>
        <v>107252</v>
      </c>
      <c r="I34" s="65">
        <f>I35+I40+I44+I54+I56</f>
        <v>121717</v>
      </c>
      <c r="J34" s="65">
        <f>J35+J40+J44+J54+J56</f>
        <v>120847.76000000001</v>
      </c>
      <c r="K34" s="65">
        <f t="shared" si="3"/>
        <v>132.55039585974427</v>
      </c>
      <c r="L34" s="65">
        <f t="shared" si="4"/>
        <v>99.285851606595628</v>
      </c>
    </row>
    <row r="35" spans="2:12" x14ac:dyDescent="0.25">
      <c r="B35" s="65"/>
      <c r="C35" s="65"/>
      <c r="D35" s="65" t="s">
        <v>87</v>
      </c>
      <c r="E35" s="65"/>
      <c r="F35" s="65" t="s">
        <v>88</v>
      </c>
      <c r="G35" s="65">
        <f>G36+G37+G38+G39</f>
        <v>15877.19</v>
      </c>
      <c r="H35" s="65">
        <f>H36+H37+H38+H39</f>
        <v>18896</v>
      </c>
      <c r="I35" s="65">
        <f>I36+I37+I38+I39</f>
        <v>19081</v>
      </c>
      <c r="J35" s="65">
        <f>J36+J37+J38+J39</f>
        <v>18966.34</v>
      </c>
      <c r="K35" s="65">
        <f t="shared" si="3"/>
        <v>119.45652851669595</v>
      </c>
      <c r="L35" s="65">
        <f t="shared" si="4"/>
        <v>99.399088098108066</v>
      </c>
    </row>
    <row r="36" spans="2:12" x14ac:dyDescent="0.25">
      <c r="B36" s="66"/>
      <c r="C36" s="66"/>
      <c r="D36" s="66"/>
      <c r="E36" s="66" t="s">
        <v>89</v>
      </c>
      <c r="F36" s="66" t="s">
        <v>90</v>
      </c>
      <c r="G36" s="66">
        <v>4000</v>
      </c>
      <c r="H36" s="66">
        <v>3600</v>
      </c>
      <c r="I36" s="66">
        <v>4300</v>
      </c>
      <c r="J36" s="66">
        <v>4228</v>
      </c>
      <c r="K36" s="66">
        <f t="shared" si="3"/>
        <v>105.7</v>
      </c>
      <c r="L36" s="66">
        <f t="shared" si="4"/>
        <v>98.325581395348834</v>
      </c>
    </row>
    <row r="37" spans="2:12" x14ac:dyDescent="0.25">
      <c r="B37" s="66"/>
      <c r="C37" s="66"/>
      <c r="D37" s="66"/>
      <c r="E37" s="66" t="s">
        <v>91</v>
      </c>
      <c r="F37" s="66" t="s">
        <v>92</v>
      </c>
      <c r="G37" s="66">
        <v>11334.19</v>
      </c>
      <c r="H37" s="66">
        <v>14500</v>
      </c>
      <c r="I37" s="66">
        <v>14750</v>
      </c>
      <c r="J37" s="66">
        <v>14738.34</v>
      </c>
      <c r="K37" s="66">
        <f t="shared" si="3"/>
        <v>130.03434740374036</v>
      </c>
      <c r="L37" s="66">
        <f t="shared" si="4"/>
        <v>99.920949152542377</v>
      </c>
    </row>
    <row r="38" spans="2:12" x14ac:dyDescent="0.25">
      <c r="B38" s="66"/>
      <c r="C38" s="66"/>
      <c r="D38" s="66"/>
      <c r="E38" s="66" t="s">
        <v>93</v>
      </c>
      <c r="F38" s="66" t="s">
        <v>94</v>
      </c>
      <c r="G38" s="66">
        <v>543</v>
      </c>
      <c r="H38" s="66">
        <v>531</v>
      </c>
      <c r="I38" s="66">
        <v>31</v>
      </c>
      <c r="J38" s="66">
        <v>0</v>
      </c>
      <c r="K38" s="66">
        <f t="shared" si="3"/>
        <v>0</v>
      </c>
      <c r="L38" s="66">
        <f t="shared" si="4"/>
        <v>0</v>
      </c>
    </row>
    <row r="39" spans="2:12" x14ac:dyDescent="0.25">
      <c r="B39" s="66"/>
      <c r="C39" s="66"/>
      <c r="D39" s="66"/>
      <c r="E39" s="66" t="s">
        <v>95</v>
      </c>
      <c r="F39" s="66" t="s">
        <v>96</v>
      </c>
      <c r="G39" s="66">
        <v>0</v>
      </c>
      <c r="H39" s="66">
        <v>265</v>
      </c>
      <c r="I39" s="66">
        <v>0</v>
      </c>
      <c r="J39" s="66">
        <v>0</v>
      </c>
      <c r="K39" s="66" t="e">
        <f t="shared" si="3"/>
        <v>#DIV/0!</v>
      </c>
      <c r="L39" s="66" t="e">
        <f t="shared" si="4"/>
        <v>#DIV/0!</v>
      </c>
    </row>
    <row r="40" spans="2:12" x14ac:dyDescent="0.25">
      <c r="B40" s="65"/>
      <c r="C40" s="65"/>
      <c r="D40" s="65" t="s">
        <v>97</v>
      </c>
      <c r="E40" s="65"/>
      <c r="F40" s="65" t="s">
        <v>98</v>
      </c>
      <c r="G40" s="65">
        <f>G41+G42+G43</f>
        <v>6975</v>
      </c>
      <c r="H40" s="65">
        <f>H41+H42+H43</f>
        <v>7015</v>
      </c>
      <c r="I40" s="65">
        <f>I41+I42+I43</f>
        <v>7715</v>
      </c>
      <c r="J40" s="65">
        <f>J41+J42+J43</f>
        <v>7561.9899999999989</v>
      </c>
      <c r="K40" s="65">
        <f t="shared" si="3"/>
        <v>108.41562724014337</v>
      </c>
      <c r="L40" s="65">
        <f t="shared" si="4"/>
        <v>98.016720674011665</v>
      </c>
    </row>
    <row r="41" spans="2:12" x14ac:dyDescent="0.25">
      <c r="B41" s="66"/>
      <c r="C41" s="66"/>
      <c r="D41" s="66"/>
      <c r="E41" s="66" t="s">
        <v>99</v>
      </c>
      <c r="F41" s="66" t="s">
        <v>100</v>
      </c>
      <c r="G41" s="66">
        <v>6071.67</v>
      </c>
      <c r="H41" s="66">
        <v>5565</v>
      </c>
      <c r="I41" s="66">
        <v>5965</v>
      </c>
      <c r="J41" s="66">
        <v>5923.19</v>
      </c>
      <c r="K41" s="66">
        <f t="shared" si="3"/>
        <v>97.554544301650125</v>
      </c>
      <c r="L41" s="66">
        <f t="shared" si="4"/>
        <v>99.299077954735964</v>
      </c>
    </row>
    <row r="42" spans="2:12" x14ac:dyDescent="0.25">
      <c r="B42" s="66"/>
      <c r="C42" s="66"/>
      <c r="D42" s="66"/>
      <c r="E42" s="66" t="s">
        <v>101</v>
      </c>
      <c r="F42" s="66" t="s">
        <v>102</v>
      </c>
      <c r="G42" s="66">
        <v>903.33</v>
      </c>
      <c r="H42" s="66">
        <v>750</v>
      </c>
      <c r="I42" s="66">
        <v>1050</v>
      </c>
      <c r="J42" s="66">
        <v>1020.77</v>
      </c>
      <c r="K42" s="66">
        <f t="shared" si="3"/>
        <v>113.00078598076007</v>
      </c>
      <c r="L42" s="66">
        <f t="shared" si="4"/>
        <v>97.216190476190476</v>
      </c>
    </row>
    <row r="43" spans="2:12" x14ac:dyDescent="0.25">
      <c r="B43" s="66"/>
      <c r="C43" s="66"/>
      <c r="D43" s="66"/>
      <c r="E43" s="66" t="s">
        <v>103</v>
      </c>
      <c r="F43" s="66" t="s">
        <v>104</v>
      </c>
      <c r="G43" s="66">
        <v>0</v>
      </c>
      <c r="H43" s="66">
        <v>700</v>
      </c>
      <c r="I43" s="66">
        <v>700</v>
      </c>
      <c r="J43" s="66">
        <v>618.03</v>
      </c>
      <c r="K43" s="66" t="e">
        <f t="shared" si="3"/>
        <v>#DIV/0!</v>
      </c>
      <c r="L43" s="66">
        <f t="shared" si="4"/>
        <v>88.29</v>
      </c>
    </row>
    <row r="44" spans="2:12" x14ac:dyDescent="0.25">
      <c r="B44" s="65"/>
      <c r="C44" s="65"/>
      <c r="D44" s="65" t="s">
        <v>105</v>
      </c>
      <c r="E44" s="65"/>
      <c r="F44" s="65" t="s">
        <v>106</v>
      </c>
      <c r="G44" s="65">
        <f>G45+G46+G47+G48+G49+G50+G51+G52+G53</f>
        <v>66526.52</v>
      </c>
      <c r="H44" s="65">
        <f>H45+H46+H47+H48+H49+H50+H51+H52+H53</f>
        <v>78781</v>
      </c>
      <c r="I44" s="65">
        <f>I45+I46+I47+I48+I49+I50+I51+I52+I53</f>
        <v>92771</v>
      </c>
      <c r="J44" s="65">
        <f>J45+J46+J47+J48+J49+J50+J51+J52+J53</f>
        <v>92213.97</v>
      </c>
      <c r="K44" s="65">
        <f t="shared" si="3"/>
        <v>138.61234587349526</v>
      </c>
      <c r="L44" s="65">
        <f t="shared" si="4"/>
        <v>99.399564519084635</v>
      </c>
    </row>
    <row r="45" spans="2:12" x14ac:dyDescent="0.25">
      <c r="B45" s="66"/>
      <c r="C45" s="66"/>
      <c r="D45" s="66"/>
      <c r="E45" s="66" t="s">
        <v>107</v>
      </c>
      <c r="F45" s="66" t="s">
        <v>108</v>
      </c>
      <c r="G45" s="66">
        <v>7258.11</v>
      </c>
      <c r="H45" s="66">
        <v>7250</v>
      </c>
      <c r="I45" s="66">
        <v>7750</v>
      </c>
      <c r="J45" s="66">
        <v>7404.34</v>
      </c>
      <c r="K45" s="66">
        <f t="shared" si="3"/>
        <v>102.01471181891705</v>
      </c>
      <c r="L45" s="66">
        <f t="shared" si="4"/>
        <v>95.539870967741933</v>
      </c>
    </row>
    <row r="46" spans="2:12" x14ac:dyDescent="0.25">
      <c r="B46" s="66"/>
      <c r="C46" s="66"/>
      <c r="D46" s="66"/>
      <c r="E46" s="66" t="s">
        <v>109</v>
      </c>
      <c r="F46" s="66" t="s">
        <v>110</v>
      </c>
      <c r="G46" s="66">
        <v>2163.98</v>
      </c>
      <c r="H46" s="66">
        <v>2600</v>
      </c>
      <c r="I46" s="66">
        <v>2600</v>
      </c>
      <c r="J46" s="66">
        <v>2600</v>
      </c>
      <c r="K46" s="66">
        <f t="shared" si="3"/>
        <v>120.14898474107893</v>
      </c>
      <c r="L46" s="66">
        <f t="shared" si="4"/>
        <v>100</v>
      </c>
    </row>
    <row r="47" spans="2:12" x14ac:dyDescent="0.25">
      <c r="B47" s="66"/>
      <c r="C47" s="66"/>
      <c r="D47" s="66"/>
      <c r="E47" s="66" t="s">
        <v>111</v>
      </c>
      <c r="F47" s="66" t="s">
        <v>112</v>
      </c>
      <c r="G47" s="66">
        <v>750</v>
      </c>
      <c r="H47" s="66">
        <v>100</v>
      </c>
      <c r="I47" s="66">
        <v>100</v>
      </c>
      <c r="J47" s="66">
        <v>100</v>
      </c>
      <c r="K47" s="66">
        <f t="shared" si="3"/>
        <v>13.333333333333334</v>
      </c>
      <c r="L47" s="66">
        <f t="shared" si="4"/>
        <v>100</v>
      </c>
    </row>
    <row r="48" spans="2:12" x14ac:dyDescent="0.25">
      <c r="B48" s="66"/>
      <c r="C48" s="66"/>
      <c r="D48" s="66"/>
      <c r="E48" s="66" t="s">
        <v>113</v>
      </c>
      <c r="F48" s="66" t="s">
        <v>114</v>
      </c>
      <c r="G48" s="66">
        <v>152.28</v>
      </c>
      <c r="H48" s="66">
        <v>300</v>
      </c>
      <c r="I48" s="66">
        <v>300</v>
      </c>
      <c r="J48" s="66">
        <v>140.72</v>
      </c>
      <c r="K48" s="66">
        <f t="shared" si="3"/>
        <v>92.4087207775151</v>
      </c>
      <c r="L48" s="66">
        <f t="shared" si="4"/>
        <v>46.906666666666666</v>
      </c>
    </row>
    <row r="49" spans="2:12" x14ac:dyDescent="0.25">
      <c r="B49" s="66"/>
      <c r="C49" s="66"/>
      <c r="D49" s="66"/>
      <c r="E49" s="66" t="s">
        <v>115</v>
      </c>
      <c r="F49" s="66" t="s">
        <v>116</v>
      </c>
      <c r="G49" s="66">
        <v>4390.66</v>
      </c>
      <c r="H49" s="66">
        <v>4500</v>
      </c>
      <c r="I49" s="66">
        <v>4500</v>
      </c>
      <c r="J49" s="66">
        <v>4470</v>
      </c>
      <c r="K49" s="66">
        <f t="shared" si="3"/>
        <v>101.8070176237741</v>
      </c>
      <c r="L49" s="66">
        <f t="shared" si="4"/>
        <v>99.333333333333329</v>
      </c>
    </row>
    <row r="50" spans="2:12" x14ac:dyDescent="0.25">
      <c r="B50" s="66"/>
      <c r="C50" s="66"/>
      <c r="D50" s="66"/>
      <c r="E50" s="66" t="s">
        <v>117</v>
      </c>
      <c r="F50" s="66" t="s">
        <v>118</v>
      </c>
      <c r="G50" s="66">
        <v>55</v>
      </c>
      <c r="H50" s="66">
        <v>0</v>
      </c>
      <c r="I50" s="66">
        <v>850</v>
      </c>
      <c r="J50" s="66">
        <v>850</v>
      </c>
      <c r="K50" s="66">
        <f t="shared" si="3"/>
        <v>1545.4545454545455</v>
      </c>
      <c r="L50" s="66">
        <f t="shared" si="4"/>
        <v>100</v>
      </c>
    </row>
    <row r="51" spans="2:12" x14ac:dyDescent="0.25">
      <c r="B51" s="66"/>
      <c r="C51" s="66"/>
      <c r="D51" s="66"/>
      <c r="E51" s="66" t="s">
        <v>119</v>
      </c>
      <c r="F51" s="66" t="s">
        <v>120</v>
      </c>
      <c r="G51" s="66">
        <v>51211.82</v>
      </c>
      <c r="H51" s="66">
        <v>63000</v>
      </c>
      <c r="I51" s="66">
        <v>76140</v>
      </c>
      <c r="J51" s="66">
        <v>76136.53</v>
      </c>
      <c r="K51" s="66">
        <f t="shared" si="3"/>
        <v>148.66983833029173</v>
      </c>
      <c r="L51" s="66">
        <f t="shared" si="4"/>
        <v>99.995442605726296</v>
      </c>
    </row>
    <row r="52" spans="2:12" x14ac:dyDescent="0.25">
      <c r="B52" s="66"/>
      <c r="C52" s="66"/>
      <c r="D52" s="66"/>
      <c r="E52" s="66" t="s">
        <v>121</v>
      </c>
      <c r="F52" s="66" t="s">
        <v>122</v>
      </c>
      <c r="G52" s="66">
        <v>150</v>
      </c>
      <c r="H52" s="66">
        <v>500</v>
      </c>
      <c r="I52" s="66">
        <v>0</v>
      </c>
      <c r="J52" s="66">
        <v>0</v>
      </c>
      <c r="K52" s="66">
        <f t="shared" si="3"/>
        <v>0</v>
      </c>
      <c r="L52" s="66" t="e">
        <f t="shared" si="4"/>
        <v>#DIV/0!</v>
      </c>
    </row>
    <row r="53" spans="2:12" x14ac:dyDescent="0.25">
      <c r="B53" s="66"/>
      <c r="C53" s="66"/>
      <c r="D53" s="66"/>
      <c r="E53" s="66" t="s">
        <v>123</v>
      </c>
      <c r="F53" s="66" t="s">
        <v>124</v>
      </c>
      <c r="G53" s="66">
        <v>394.67</v>
      </c>
      <c r="H53" s="66">
        <v>531</v>
      </c>
      <c r="I53" s="66">
        <v>531</v>
      </c>
      <c r="J53" s="66">
        <v>512.38</v>
      </c>
      <c r="K53" s="66">
        <f t="shared" si="3"/>
        <v>129.82491701928194</v>
      </c>
      <c r="L53" s="66">
        <f t="shared" si="4"/>
        <v>96.493408662900194</v>
      </c>
    </row>
    <row r="54" spans="2:12" x14ac:dyDescent="0.25">
      <c r="B54" s="65"/>
      <c r="C54" s="65"/>
      <c r="D54" s="65" t="s">
        <v>125</v>
      </c>
      <c r="E54" s="65"/>
      <c r="F54" s="65" t="s">
        <v>126</v>
      </c>
      <c r="G54" s="65">
        <f>G55</f>
        <v>28.1</v>
      </c>
      <c r="H54" s="65">
        <f>H55</f>
        <v>300</v>
      </c>
      <c r="I54" s="65">
        <f>I55</f>
        <v>100</v>
      </c>
      <c r="J54" s="65">
        <f>J55</f>
        <v>100</v>
      </c>
      <c r="K54" s="65">
        <f t="shared" si="3"/>
        <v>355.87188612099641</v>
      </c>
      <c r="L54" s="65">
        <f t="shared" si="4"/>
        <v>100</v>
      </c>
    </row>
    <row r="55" spans="2:12" x14ac:dyDescent="0.25">
      <c r="B55" s="66"/>
      <c r="C55" s="66"/>
      <c r="D55" s="66"/>
      <c r="E55" s="66" t="s">
        <v>127</v>
      </c>
      <c r="F55" s="66" t="s">
        <v>128</v>
      </c>
      <c r="G55" s="66">
        <v>28.1</v>
      </c>
      <c r="H55" s="66">
        <v>300</v>
      </c>
      <c r="I55" s="66">
        <v>100</v>
      </c>
      <c r="J55" s="66">
        <v>100</v>
      </c>
      <c r="K55" s="66">
        <f t="shared" ref="K55:K71" si="5">(J55*100)/G55</f>
        <v>355.87188612099641</v>
      </c>
      <c r="L55" s="66">
        <f t="shared" ref="L55:L71" si="6">(J55*100)/I55</f>
        <v>100</v>
      </c>
    </row>
    <row r="56" spans="2:12" x14ac:dyDescent="0.25">
      <c r="B56" s="65"/>
      <c r="C56" s="65"/>
      <c r="D56" s="65" t="s">
        <v>129</v>
      </c>
      <c r="E56" s="65"/>
      <c r="F56" s="65" t="s">
        <v>130</v>
      </c>
      <c r="G56" s="65">
        <f>G57+G58+G59</f>
        <v>1764.37</v>
      </c>
      <c r="H56" s="65">
        <f>H57+H58+H59</f>
        <v>2260</v>
      </c>
      <c r="I56" s="65">
        <f>I57+I58+I59</f>
        <v>2050</v>
      </c>
      <c r="J56" s="65">
        <f>J57+J58+J59</f>
        <v>2005.46</v>
      </c>
      <c r="K56" s="65">
        <f t="shared" si="5"/>
        <v>113.66436745127156</v>
      </c>
      <c r="L56" s="65">
        <f t="shared" si="6"/>
        <v>97.827317073170732</v>
      </c>
    </row>
    <row r="57" spans="2:12" x14ac:dyDescent="0.25">
      <c r="B57" s="66"/>
      <c r="C57" s="66"/>
      <c r="D57" s="66"/>
      <c r="E57" s="66" t="s">
        <v>131</v>
      </c>
      <c r="F57" s="66" t="s">
        <v>132</v>
      </c>
      <c r="G57" s="66">
        <v>855.47</v>
      </c>
      <c r="H57" s="66">
        <v>860</v>
      </c>
      <c r="I57" s="66">
        <v>860</v>
      </c>
      <c r="J57" s="66">
        <v>860</v>
      </c>
      <c r="K57" s="66">
        <f t="shared" si="5"/>
        <v>100.52953347282779</v>
      </c>
      <c r="L57" s="66">
        <f t="shared" si="6"/>
        <v>100</v>
      </c>
    </row>
    <row r="58" spans="2:12" x14ac:dyDescent="0.25">
      <c r="B58" s="66"/>
      <c r="C58" s="66"/>
      <c r="D58" s="66"/>
      <c r="E58" s="66" t="s">
        <v>133</v>
      </c>
      <c r="F58" s="66" t="s">
        <v>134</v>
      </c>
      <c r="G58" s="66">
        <v>265</v>
      </c>
      <c r="H58" s="66">
        <v>600</v>
      </c>
      <c r="I58" s="66">
        <v>600</v>
      </c>
      <c r="J58" s="66">
        <v>564.47</v>
      </c>
      <c r="K58" s="66">
        <f t="shared" si="5"/>
        <v>213.00754716981132</v>
      </c>
      <c r="L58" s="66">
        <f t="shared" si="6"/>
        <v>94.078333333333333</v>
      </c>
    </row>
    <row r="59" spans="2:12" x14ac:dyDescent="0.25">
      <c r="B59" s="66"/>
      <c r="C59" s="66"/>
      <c r="D59" s="66"/>
      <c r="E59" s="66" t="s">
        <v>135</v>
      </c>
      <c r="F59" s="66" t="s">
        <v>130</v>
      </c>
      <c r="G59" s="66">
        <v>643.9</v>
      </c>
      <c r="H59" s="66">
        <v>800</v>
      </c>
      <c r="I59" s="66">
        <v>590</v>
      </c>
      <c r="J59" s="66">
        <v>580.99</v>
      </c>
      <c r="K59" s="66">
        <f t="shared" si="5"/>
        <v>90.229849355489989</v>
      </c>
      <c r="L59" s="66">
        <f t="shared" si="6"/>
        <v>98.472881355932202</v>
      </c>
    </row>
    <row r="60" spans="2:12" x14ac:dyDescent="0.25">
      <c r="B60" s="65"/>
      <c r="C60" s="65" t="s">
        <v>136</v>
      </c>
      <c r="D60" s="65"/>
      <c r="E60" s="65"/>
      <c r="F60" s="65" t="s">
        <v>137</v>
      </c>
      <c r="G60" s="65">
        <f>G61+G63</f>
        <v>1184.1599999999999</v>
      </c>
      <c r="H60" s="65">
        <f>H61+H63</f>
        <v>13949</v>
      </c>
      <c r="I60" s="65">
        <f>I61+I63</f>
        <v>18379</v>
      </c>
      <c r="J60" s="65">
        <f>J61+J63</f>
        <v>18362.130000000005</v>
      </c>
      <c r="K60" s="65">
        <f t="shared" si="5"/>
        <v>1550.6460275638428</v>
      </c>
      <c r="L60" s="65">
        <f t="shared" si="6"/>
        <v>99.908210457587458</v>
      </c>
    </row>
    <row r="61" spans="2:12" x14ac:dyDescent="0.25">
      <c r="B61" s="65"/>
      <c r="C61" s="65"/>
      <c r="D61" s="65" t="s">
        <v>138</v>
      </c>
      <c r="E61" s="65"/>
      <c r="F61" s="65" t="s">
        <v>139</v>
      </c>
      <c r="G61" s="65">
        <f>G62</f>
        <v>620.54</v>
      </c>
      <c r="H61" s="65">
        <f>H62</f>
        <v>412</v>
      </c>
      <c r="I61" s="65">
        <f>I62</f>
        <v>412</v>
      </c>
      <c r="J61" s="65">
        <f>J62</f>
        <v>396.49</v>
      </c>
      <c r="K61" s="65">
        <f t="shared" si="5"/>
        <v>63.894350082186484</v>
      </c>
      <c r="L61" s="65">
        <f t="shared" si="6"/>
        <v>96.235436893203882</v>
      </c>
    </row>
    <row r="62" spans="2:12" x14ac:dyDescent="0.25">
      <c r="B62" s="66"/>
      <c r="C62" s="66"/>
      <c r="D62" s="66"/>
      <c r="E62" s="66" t="s">
        <v>140</v>
      </c>
      <c r="F62" s="66" t="s">
        <v>141</v>
      </c>
      <c r="G62" s="66">
        <v>620.54</v>
      </c>
      <c r="H62" s="66">
        <v>412</v>
      </c>
      <c r="I62" s="66">
        <v>412</v>
      </c>
      <c r="J62" s="66">
        <v>396.49</v>
      </c>
      <c r="K62" s="66">
        <f t="shared" si="5"/>
        <v>63.894350082186484</v>
      </c>
      <c r="L62" s="66">
        <f t="shared" si="6"/>
        <v>96.235436893203882</v>
      </c>
    </row>
    <row r="63" spans="2:12" x14ac:dyDescent="0.25">
      <c r="B63" s="65"/>
      <c r="C63" s="65"/>
      <c r="D63" s="65" t="s">
        <v>142</v>
      </c>
      <c r="E63" s="65"/>
      <c r="F63" s="65" t="s">
        <v>143</v>
      </c>
      <c r="G63" s="65">
        <f>G64+G65</f>
        <v>563.62</v>
      </c>
      <c r="H63" s="65">
        <f>H64+H65</f>
        <v>13537</v>
      </c>
      <c r="I63" s="65">
        <f>I64+I65</f>
        <v>17967</v>
      </c>
      <c r="J63" s="65">
        <f>J64+J65</f>
        <v>17965.640000000003</v>
      </c>
      <c r="K63" s="65">
        <f t="shared" si="5"/>
        <v>3187.5447996877328</v>
      </c>
      <c r="L63" s="65">
        <f t="shared" si="6"/>
        <v>99.99243056715089</v>
      </c>
    </row>
    <row r="64" spans="2:12" x14ac:dyDescent="0.25">
      <c r="B64" s="66"/>
      <c r="C64" s="66"/>
      <c r="D64" s="66"/>
      <c r="E64" s="66" t="s">
        <v>144</v>
      </c>
      <c r="F64" s="66" t="s">
        <v>145</v>
      </c>
      <c r="G64" s="66">
        <v>563.62</v>
      </c>
      <c r="H64" s="66">
        <v>550</v>
      </c>
      <c r="I64" s="66">
        <v>515</v>
      </c>
      <c r="J64" s="66">
        <v>514.24</v>
      </c>
      <c r="K64" s="66">
        <f t="shared" si="5"/>
        <v>91.238777900003541</v>
      </c>
      <c r="L64" s="66">
        <f t="shared" si="6"/>
        <v>99.852427184466023</v>
      </c>
    </row>
    <row r="65" spans="2:12" x14ac:dyDescent="0.25">
      <c r="B65" s="66"/>
      <c r="C65" s="66"/>
      <c r="D65" s="66"/>
      <c r="E65" s="66" t="s">
        <v>146</v>
      </c>
      <c r="F65" s="66" t="s">
        <v>147</v>
      </c>
      <c r="G65" s="66">
        <v>0</v>
      </c>
      <c r="H65" s="66">
        <v>12987</v>
      </c>
      <c r="I65" s="66">
        <v>17452</v>
      </c>
      <c r="J65" s="66">
        <v>17451.400000000001</v>
      </c>
      <c r="K65" s="66" t="e">
        <f t="shared" si="5"/>
        <v>#DIV/0!</v>
      </c>
      <c r="L65" s="66">
        <f t="shared" si="6"/>
        <v>99.996561998624799</v>
      </c>
    </row>
    <row r="66" spans="2:12" x14ac:dyDescent="0.25">
      <c r="B66" s="65" t="s">
        <v>148</v>
      </c>
      <c r="C66" s="65"/>
      <c r="D66" s="65"/>
      <c r="E66" s="65"/>
      <c r="F66" s="65" t="s">
        <v>149</v>
      </c>
      <c r="G66" s="65">
        <f>G67</f>
        <v>4329.82</v>
      </c>
      <c r="H66" s="65">
        <f>H67</f>
        <v>5550</v>
      </c>
      <c r="I66" s="65">
        <f>I67</f>
        <v>4555</v>
      </c>
      <c r="J66" s="65">
        <f>J67</f>
        <v>4554.01</v>
      </c>
      <c r="K66" s="65">
        <f t="shared" si="5"/>
        <v>105.17781339639986</v>
      </c>
      <c r="L66" s="65">
        <f t="shared" si="6"/>
        <v>99.978265642151484</v>
      </c>
    </row>
    <row r="67" spans="2:12" x14ac:dyDescent="0.25">
      <c r="B67" s="65"/>
      <c r="C67" s="65" t="s">
        <v>150</v>
      </c>
      <c r="D67" s="65"/>
      <c r="E67" s="65"/>
      <c r="F67" s="65" t="s">
        <v>151</v>
      </c>
      <c r="G67" s="65">
        <f>G68+G70</f>
        <v>4329.82</v>
      </c>
      <c r="H67" s="65">
        <f>H68+H70</f>
        <v>5550</v>
      </c>
      <c r="I67" s="65">
        <f>I68+I70</f>
        <v>4555</v>
      </c>
      <c r="J67" s="65">
        <f>J68+J70</f>
        <v>4554.01</v>
      </c>
      <c r="K67" s="65">
        <f t="shared" si="5"/>
        <v>105.17781339639986</v>
      </c>
      <c r="L67" s="65">
        <f t="shared" si="6"/>
        <v>99.978265642151484</v>
      </c>
    </row>
    <row r="68" spans="2:12" x14ac:dyDescent="0.25">
      <c r="B68" s="65"/>
      <c r="C68" s="65"/>
      <c r="D68" s="65" t="s">
        <v>152</v>
      </c>
      <c r="E68" s="65"/>
      <c r="F68" s="65" t="s">
        <v>153</v>
      </c>
      <c r="G68" s="65">
        <f>G69</f>
        <v>0</v>
      </c>
      <c r="H68" s="65">
        <f>H69</f>
        <v>1000</v>
      </c>
      <c r="I68" s="65">
        <f>I69</f>
        <v>0</v>
      </c>
      <c r="J68" s="65">
        <f>J69</f>
        <v>0</v>
      </c>
      <c r="K68" s="65" t="e">
        <f t="shared" si="5"/>
        <v>#DIV/0!</v>
      </c>
      <c r="L68" s="65" t="e">
        <f t="shared" si="6"/>
        <v>#DIV/0!</v>
      </c>
    </row>
    <row r="69" spans="2:12" x14ac:dyDescent="0.25">
      <c r="B69" s="66"/>
      <c r="C69" s="66"/>
      <c r="D69" s="66"/>
      <c r="E69" s="66" t="s">
        <v>154</v>
      </c>
      <c r="F69" s="66" t="s">
        <v>155</v>
      </c>
      <c r="G69" s="66">
        <v>0</v>
      </c>
      <c r="H69" s="66">
        <v>1000</v>
      </c>
      <c r="I69" s="66">
        <v>0</v>
      </c>
      <c r="J69" s="66">
        <v>0</v>
      </c>
      <c r="K69" s="66" t="e">
        <f t="shared" si="5"/>
        <v>#DIV/0!</v>
      </c>
      <c r="L69" s="66" t="e">
        <f t="shared" si="6"/>
        <v>#DIV/0!</v>
      </c>
    </row>
    <row r="70" spans="2:12" x14ac:dyDescent="0.25">
      <c r="B70" s="65"/>
      <c r="C70" s="65"/>
      <c r="D70" s="65" t="s">
        <v>156</v>
      </c>
      <c r="E70" s="65"/>
      <c r="F70" s="65" t="s">
        <v>157</v>
      </c>
      <c r="G70" s="65">
        <f>G71</f>
        <v>4329.82</v>
      </c>
      <c r="H70" s="65">
        <f>H71</f>
        <v>4550</v>
      </c>
      <c r="I70" s="65">
        <f>I71</f>
        <v>4555</v>
      </c>
      <c r="J70" s="65">
        <f>J71</f>
        <v>4554.01</v>
      </c>
      <c r="K70" s="65">
        <f t="shared" si="5"/>
        <v>105.17781339639986</v>
      </c>
      <c r="L70" s="65">
        <f t="shared" si="6"/>
        <v>99.978265642151484</v>
      </c>
    </row>
    <row r="71" spans="2:12" x14ac:dyDescent="0.25">
      <c r="B71" s="66"/>
      <c r="C71" s="66"/>
      <c r="D71" s="66"/>
      <c r="E71" s="66" t="s">
        <v>158</v>
      </c>
      <c r="F71" s="66" t="s">
        <v>159</v>
      </c>
      <c r="G71" s="66">
        <v>4329.82</v>
      </c>
      <c r="H71" s="66">
        <v>4550</v>
      </c>
      <c r="I71" s="66">
        <v>4555</v>
      </c>
      <c r="J71" s="66">
        <v>4554.01</v>
      </c>
      <c r="K71" s="66">
        <f t="shared" si="5"/>
        <v>105.17781339639986</v>
      </c>
      <c r="L71" s="66">
        <f t="shared" si="6"/>
        <v>99.978265642151484</v>
      </c>
    </row>
    <row r="72" spans="2:12" x14ac:dyDescent="0.25">
      <c r="B72" s="65"/>
      <c r="C72" s="66"/>
      <c r="D72" s="67"/>
      <c r="E72" s="68"/>
      <c r="F72" s="8"/>
      <c r="G72" s="65"/>
      <c r="H72" s="65"/>
      <c r="I72" s="65"/>
      <c r="J72" s="65"/>
      <c r="K72" s="70"/>
      <c r="L72" s="70"/>
    </row>
  </sheetData>
  <mergeCells count="7">
    <mergeCell ref="B21:F21"/>
    <mergeCell ref="B22:F22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15"/>
  <sheetViews>
    <sheetView workbookViewId="0">
      <selection activeCell="F5" sqref="F5"/>
    </sheetView>
  </sheetViews>
  <sheetFormatPr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1"/>
      <c r="C1" s="3"/>
      <c r="D1" s="3"/>
      <c r="E1" s="3"/>
      <c r="F1" s="4"/>
      <c r="G1" s="4"/>
      <c r="H1" s="4"/>
    </row>
    <row r="2" spans="1:8" ht="15.75" customHeight="1" x14ac:dyDescent="0.25">
      <c r="B2" s="111" t="s">
        <v>16</v>
      </c>
      <c r="C2" s="111"/>
      <c r="D2" s="111"/>
      <c r="E2" s="111"/>
      <c r="F2" s="111"/>
      <c r="G2" s="111"/>
      <c r="H2" s="111"/>
    </row>
    <row r="3" spans="1:8" ht="18" x14ac:dyDescent="0.25">
      <c r="B3" s="61"/>
      <c r="C3" s="3"/>
      <c r="D3" s="3"/>
      <c r="E3" s="3"/>
      <c r="F3" s="4"/>
      <c r="G3" s="4"/>
      <c r="H3" s="4"/>
    </row>
    <row r="4" spans="1:8" ht="33.75" customHeight="1" x14ac:dyDescent="0.25">
      <c r="B4" s="28" t="s">
        <v>3</v>
      </c>
      <c r="C4" s="28" t="s">
        <v>46</v>
      </c>
      <c r="D4" s="28" t="s">
        <v>43</v>
      </c>
      <c r="E4" s="28" t="s">
        <v>44</v>
      </c>
      <c r="F4" s="28" t="s">
        <v>47</v>
      </c>
      <c r="G4" s="28" t="s">
        <v>6</v>
      </c>
      <c r="H4" s="28" t="s">
        <v>22</v>
      </c>
    </row>
    <row r="5" spans="1:8" x14ac:dyDescent="0.25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1:8" x14ac:dyDescent="0.25">
      <c r="B6" s="8" t="s">
        <v>39</v>
      </c>
      <c r="C6" s="71">
        <f>C7+C9</f>
        <v>832143.6</v>
      </c>
      <c r="D6" s="71">
        <f>D7+D9</f>
        <v>1054795</v>
      </c>
      <c r="E6" s="71">
        <f>E7+E9</f>
        <v>1066155</v>
      </c>
      <c r="F6" s="71">
        <f>F7+F9</f>
        <v>1065245.2899999998</v>
      </c>
      <c r="G6" s="72">
        <f t="shared" ref="G6:G15" si="0">(F6*100)/C6</f>
        <v>128.01219525091582</v>
      </c>
      <c r="H6" s="72">
        <f t="shared" ref="H6:H15" si="1">(F6*100)/E6</f>
        <v>99.914673757568082</v>
      </c>
    </row>
    <row r="7" spans="1:8" x14ac:dyDescent="0.25">
      <c r="A7"/>
      <c r="B7" s="8" t="s">
        <v>160</v>
      </c>
      <c r="C7" s="71">
        <f>C8</f>
        <v>832107.32</v>
      </c>
      <c r="D7" s="71">
        <f>D8</f>
        <v>1054530</v>
      </c>
      <c r="E7" s="71">
        <f>E8</f>
        <v>1065890</v>
      </c>
      <c r="F7" s="71">
        <f>F8</f>
        <v>1065000.3799999999</v>
      </c>
      <c r="G7" s="72">
        <f t="shared" si="0"/>
        <v>127.98834409965292</v>
      </c>
      <c r="H7" s="72">
        <f t="shared" si="1"/>
        <v>99.916537353760702</v>
      </c>
    </row>
    <row r="8" spans="1:8" x14ac:dyDescent="0.25">
      <c r="A8"/>
      <c r="B8" s="16" t="s">
        <v>161</v>
      </c>
      <c r="C8" s="73">
        <v>832107.32</v>
      </c>
      <c r="D8" s="73">
        <v>1054530</v>
      </c>
      <c r="E8" s="73">
        <v>1065890</v>
      </c>
      <c r="F8" s="74">
        <v>1065000.3799999999</v>
      </c>
      <c r="G8" s="70">
        <f t="shared" si="0"/>
        <v>127.98834409965292</v>
      </c>
      <c r="H8" s="70">
        <f t="shared" si="1"/>
        <v>99.916537353760702</v>
      </c>
    </row>
    <row r="9" spans="1:8" x14ac:dyDescent="0.25">
      <c r="A9"/>
      <c r="B9" s="8" t="s">
        <v>162</v>
      </c>
      <c r="C9" s="71">
        <f>C10</f>
        <v>36.28</v>
      </c>
      <c r="D9" s="71">
        <f>D10</f>
        <v>265</v>
      </c>
      <c r="E9" s="71">
        <f>E10</f>
        <v>265</v>
      </c>
      <c r="F9" s="71">
        <f>F10</f>
        <v>244.91</v>
      </c>
      <c r="G9" s="72">
        <f t="shared" si="0"/>
        <v>675.05512679162075</v>
      </c>
      <c r="H9" s="72">
        <f t="shared" si="1"/>
        <v>92.4188679245283</v>
      </c>
    </row>
    <row r="10" spans="1:8" x14ac:dyDescent="0.25">
      <c r="A10"/>
      <c r="B10" s="16" t="s">
        <v>163</v>
      </c>
      <c r="C10" s="73">
        <v>36.28</v>
      </c>
      <c r="D10" s="73">
        <v>265</v>
      </c>
      <c r="E10" s="73">
        <v>265</v>
      </c>
      <c r="F10" s="74">
        <v>244.91</v>
      </c>
      <c r="G10" s="70">
        <f t="shared" si="0"/>
        <v>675.05512679162075</v>
      </c>
      <c r="H10" s="70">
        <f t="shared" si="1"/>
        <v>92.4188679245283</v>
      </c>
    </row>
    <row r="11" spans="1:8" x14ac:dyDescent="0.25">
      <c r="B11" s="8" t="s">
        <v>32</v>
      </c>
      <c r="C11" s="75">
        <f>C12+C14</f>
        <v>832155.47</v>
      </c>
      <c r="D11" s="75">
        <f>D12+D14</f>
        <v>1054795</v>
      </c>
      <c r="E11" s="75">
        <f>E12+E14</f>
        <v>1066155</v>
      </c>
      <c r="F11" s="75">
        <f>F12+F14</f>
        <v>1065245.2899999998</v>
      </c>
      <c r="G11" s="72">
        <f t="shared" si="0"/>
        <v>128.01036926429146</v>
      </c>
      <c r="H11" s="72">
        <f t="shared" si="1"/>
        <v>99.914673757568082</v>
      </c>
    </row>
    <row r="12" spans="1:8" x14ac:dyDescent="0.25">
      <c r="A12"/>
      <c r="B12" s="8" t="s">
        <v>160</v>
      </c>
      <c r="C12" s="75">
        <f>C13</f>
        <v>832107.32</v>
      </c>
      <c r="D12" s="75">
        <f>D13</f>
        <v>1054530</v>
      </c>
      <c r="E12" s="75">
        <f>E13</f>
        <v>1065890</v>
      </c>
      <c r="F12" s="75">
        <f>F13</f>
        <v>1065000.3799999999</v>
      </c>
      <c r="G12" s="72">
        <f t="shared" si="0"/>
        <v>127.98834409965292</v>
      </c>
      <c r="H12" s="72">
        <f t="shared" si="1"/>
        <v>99.916537353760702</v>
      </c>
    </row>
    <row r="13" spans="1:8" x14ac:dyDescent="0.25">
      <c r="A13"/>
      <c r="B13" s="16" t="s">
        <v>161</v>
      </c>
      <c r="C13" s="73">
        <v>832107.32</v>
      </c>
      <c r="D13" s="73">
        <v>1054530</v>
      </c>
      <c r="E13" s="76">
        <v>1065890</v>
      </c>
      <c r="F13" s="74">
        <v>1065000.3799999999</v>
      </c>
      <c r="G13" s="70">
        <f t="shared" si="0"/>
        <v>127.98834409965292</v>
      </c>
      <c r="H13" s="70">
        <f t="shared" si="1"/>
        <v>99.916537353760702</v>
      </c>
    </row>
    <row r="14" spans="1:8" x14ac:dyDescent="0.25">
      <c r="A14"/>
      <c r="B14" s="8" t="s">
        <v>162</v>
      </c>
      <c r="C14" s="75">
        <f>C15</f>
        <v>48.15</v>
      </c>
      <c r="D14" s="75">
        <f>D15</f>
        <v>265</v>
      </c>
      <c r="E14" s="75">
        <f>E15</f>
        <v>265</v>
      </c>
      <c r="F14" s="75">
        <f>F15</f>
        <v>244.91</v>
      </c>
      <c r="G14" s="72">
        <f t="shared" si="0"/>
        <v>508.6396677050883</v>
      </c>
      <c r="H14" s="72">
        <f t="shared" si="1"/>
        <v>92.4188679245283</v>
      </c>
    </row>
    <row r="15" spans="1:8" x14ac:dyDescent="0.25">
      <c r="A15"/>
      <c r="B15" s="16" t="s">
        <v>163</v>
      </c>
      <c r="C15" s="73">
        <v>48.15</v>
      </c>
      <c r="D15" s="73">
        <v>265</v>
      </c>
      <c r="E15" s="76">
        <v>265</v>
      </c>
      <c r="F15" s="74">
        <v>244.91</v>
      </c>
      <c r="G15" s="70">
        <f t="shared" si="0"/>
        <v>508.6396677050883</v>
      </c>
      <c r="H15" s="70">
        <f t="shared" si="1"/>
        <v>92.4188679245283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H12"/>
  <sheetViews>
    <sheetView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1" t="s">
        <v>17</v>
      </c>
      <c r="C2" s="111"/>
      <c r="D2" s="111"/>
      <c r="E2" s="111"/>
      <c r="F2" s="111"/>
      <c r="G2" s="111"/>
      <c r="H2" s="111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48</v>
      </c>
      <c r="D4" s="28" t="s">
        <v>43</v>
      </c>
      <c r="E4" s="28" t="s">
        <v>44</v>
      </c>
      <c r="F4" s="28" t="s">
        <v>49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32</v>
      </c>
      <c r="C6" s="75">
        <f t="shared" ref="C6:F7" si="0">C7</f>
        <v>832155.47</v>
      </c>
      <c r="D6" s="75">
        <f t="shared" si="0"/>
        <v>1054795</v>
      </c>
      <c r="E6" s="75">
        <f t="shared" si="0"/>
        <v>1066155</v>
      </c>
      <c r="F6" s="75">
        <f t="shared" si="0"/>
        <v>1065245.29</v>
      </c>
      <c r="G6" s="70">
        <f>(F6*100)/C6</f>
        <v>128.01036926429146</v>
      </c>
      <c r="H6" s="70">
        <f>(F6*100)/E6</f>
        <v>99.914673757568082</v>
      </c>
    </row>
    <row r="7" spans="2:8" x14ac:dyDescent="0.25">
      <c r="B7" s="8" t="s">
        <v>164</v>
      </c>
      <c r="C7" s="75">
        <f t="shared" si="0"/>
        <v>832155.47</v>
      </c>
      <c r="D7" s="75">
        <f t="shared" si="0"/>
        <v>1054795</v>
      </c>
      <c r="E7" s="75">
        <f t="shared" si="0"/>
        <v>1066155</v>
      </c>
      <c r="F7" s="75">
        <f t="shared" si="0"/>
        <v>1065245.29</v>
      </c>
      <c r="G7" s="70">
        <f>(F7*100)/C7</f>
        <v>128.01036926429146</v>
      </c>
      <c r="H7" s="70">
        <f>(F7*100)/E7</f>
        <v>99.914673757568082</v>
      </c>
    </row>
    <row r="8" spans="2:8" x14ac:dyDescent="0.25">
      <c r="B8" s="11" t="s">
        <v>165</v>
      </c>
      <c r="C8" s="73">
        <v>832155.47</v>
      </c>
      <c r="D8" s="73">
        <v>1054795</v>
      </c>
      <c r="E8" s="73">
        <v>1066155</v>
      </c>
      <c r="F8" s="74">
        <v>1065245.29</v>
      </c>
      <c r="G8" s="70">
        <f>(F8*100)/C8</f>
        <v>128.01036926429146</v>
      </c>
      <c r="H8" s="70">
        <f>(F8*100)/E8</f>
        <v>99.914673757568082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1" t="s">
        <v>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111" t="s">
        <v>25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2:12" ht="15.75" customHeight="1" x14ac:dyDescent="0.25">
      <c r="B5" s="111" t="s">
        <v>18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17" t="s">
        <v>3</v>
      </c>
      <c r="C7" s="118"/>
      <c r="D7" s="118"/>
      <c r="E7" s="118"/>
      <c r="F7" s="119"/>
      <c r="G7" s="31" t="s">
        <v>46</v>
      </c>
      <c r="H7" s="31" t="s">
        <v>43</v>
      </c>
      <c r="I7" s="31" t="s">
        <v>44</v>
      </c>
      <c r="J7" s="31" t="s">
        <v>47</v>
      </c>
      <c r="K7" s="31" t="s">
        <v>6</v>
      </c>
      <c r="L7" s="31" t="s">
        <v>22</v>
      </c>
    </row>
    <row r="8" spans="2:12" x14ac:dyDescent="0.25">
      <c r="B8" s="117">
        <v>1</v>
      </c>
      <c r="C8" s="118"/>
      <c r="D8" s="118"/>
      <c r="E8" s="118"/>
      <c r="F8" s="119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x14ac:dyDescent="0.25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x14ac:dyDescent="0.25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1" t="s">
        <v>19</v>
      </c>
      <c r="C2" s="111"/>
      <c r="D2" s="111"/>
      <c r="E2" s="111"/>
      <c r="F2" s="111"/>
      <c r="G2" s="111"/>
      <c r="H2" s="111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42</v>
      </c>
      <c r="D4" s="28" t="s">
        <v>43</v>
      </c>
      <c r="E4" s="28" t="s">
        <v>44</v>
      </c>
      <c r="F4" s="28" t="s">
        <v>45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5"/>
      <c r="D6" s="75"/>
      <c r="E6" s="75"/>
      <c r="F6" s="75"/>
      <c r="G6" s="69"/>
      <c r="H6" s="69"/>
    </row>
    <row r="7" spans="2:8" x14ac:dyDescent="0.25">
      <c r="B7" s="8"/>
      <c r="C7" s="75"/>
      <c r="D7" s="75"/>
      <c r="E7" s="75"/>
      <c r="F7" s="75"/>
      <c r="G7" s="69"/>
      <c r="H7" s="69"/>
    </row>
    <row r="8" spans="2:8" x14ac:dyDescent="0.25">
      <c r="B8" s="16"/>
      <c r="C8" s="73"/>
      <c r="D8" s="73"/>
      <c r="E8" s="73"/>
      <c r="F8" s="74"/>
      <c r="G8" s="70"/>
      <c r="H8" s="70"/>
    </row>
    <row r="9" spans="2:8" x14ac:dyDescent="0.25">
      <c r="B9" s="17"/>
      <c r="C9" s="73"/>
      <c r="D9" s="73"/>
      <c r="E9" s="76"/>
      <c r="F9" s="74"/>
      <c r="G9" s="70"/>
      <c r="H9" s="70"/>
    </row>
    <row r="10" spans="2:8" x14ac:dyDescent="0.25">
      <c r="B10" s="8" t="s">
        <v>40</v>
      </c>
      <c r="C10" s="75"/>
      <c r="D10" s="75"/>
      <c r="E10" s="75"/>
      <c r="F10" s="75"/>
      <c r="G10" s="69"/>
      <c r="H10" s="69"/>
    </row>
    <row r="11" spans="2:8" x14ac:dyDescent="0.25">
      <c r="B11" s="8"/>
      <c r="C11" s="75"/>
      <c r="D11" s="75"/>
      <c r="E11" s="75"/>
      <c r="F11" s="75"/>
      <c r="G11" s="69"/>
      <c r="H11" s="69"/>
    </row>
    <row r="12" spans="2:8" x14ac:dyDescent="0.25">
      <c r="B12" s="16"/>
      <c r="C12" s="73"/>
      <c r="D12" s="73"/>
      <c r="E12" s="76"/>
      <c r="F12" s="74"/>
      <c r="G12" s="70"/>
      <c r="H12" s="70"/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F7932"/>
  <sheetViews>
    <sheetView topLeftCell="A10" zoomScaleNormal="100" workbookViewId="0">
      <selection activeCell="H19" sqref="H19"/>
    </sheetView>
  </sheetViews>
  <sheetFormatPr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7" t="s">
        <v>33</v>
      </c>
      <c r="B1" s="38" t="s">
        <v>166</v>
      </c>
      <c r="C1" s="39"/>
    </row>
    <row r="2" spans="1:6" ht="15" customHeight="1" x14ac:dyDescent="0.2">
      <c r="A2" s="41" t="s">
        <v>34</v>
      </c>
      <c r="B2" s="42" t="s">
        <v>167</v>
      </c>
      <c r="C2" s="39"/>
    </row>
    <row r="3" spans="1:6" s="39" customFormat="1" ht="43.5" customHeight="1" x14ac:dyDescent="0.2">
      <c r="A3" s="43" t="s">
        <v>35</v>
      </c>
      <c r="B3" s="37" t="s">
        <v>168</v>
      </c>
    </row>
    <row r="4" spans="1:6" s="39" customFormat="1" x14ac:dyDescent="0.2">
      <c r="A4" s="43" t="s">
        <v>36</v>
      </c>
      <c r="B4" s="44" t="s">
        <v>169</v>
      </c>
    </row>
    <row r="5" spans="1:6" s="39" customFormat="1" x14ac:dyDescent="0.2">
      <c r="A5" s="45"/>
      <c r="B5" s="46"/>
    </row>
    <row r="6" spans="1:6" s="39" customFormat="1" x14ac:dyDescent="0.2">
      <c r="A6" s="45" t="s">
        <v>37</v>
      </c>
      <c r="B6" s="46"/>
    </row>
    <row r="7" spans="1:6" x14ac:dyDescent="0.2">
      <c r="A7" s="47" t="s">
        <v>170</v>
      </c>
      <c r="B7" s="46"/>
      <c r="C7" s="77">
        <f>C11+C53</f>
        <v>1054530</v>
      </c>
      <c r="D7" s="77">
        <f>D11+D53</f>
        <v>1065890</v>
      </c>
      <c r="E7" s="77">
        <f>E11+E53</f>
        <v>1065000.3800000001</v>
      </c>
      <c r="F7" s="77">
        <f>(E7*100)/D7</f>
        <v>99.916537353760702</v>
      </c>
    </row>
    <row r="8" spans="1:6" x14ac:dyDescent="0.2">
      <c r="A8" s="47" t="s">
        <v>68</v>
      </c>
      <c r="B8" s="46"/>
      <c r="C8" s="77">
        <f>C68</f>
        <v>265</v>
      </c>
      <c r="D8" s="77">
        <f>D68</f>
        <v>265</v>
      </c>
      <c r="E8" s="77">
        <f>E68</f>
        <v>244.91</v>
      </c>
      <c r="F8" s="77">
        <f>(E8*100)/D8</f>
        <v>92.4188679245283</v>
      </c>
    </row>
    <row r="9" spans="1:6" s="57" customFormat="1" x14ac:dyDescent="0.2"/>
    <row r="10" spans="1:6" ht="38.25" x14ac:dyDescent="0.2">
      <c r="A10" s="47" t="s">
        <v>171</v>
      </c>
      <c r="B10" s="47" t="s">
        <v>172</v>
      </c>
      <c r="C10" s="47" t="s">
        <v>43</v>
      </c>
      <c r="D10" s="47" t="s">
        <v>173</v>
      </c>
      <c r="E10" s="47" t="s">
        <v>174</v>
      </c>
      <c r="F10" s="47" t="s">
        <v>175</v>
      </c>
    </row>
    <row r="11" spans="1:6" x14ac:dyDescent="0.2">
      <c r="A11" s="49" t="s">
        <v>66</v>
      </c>
      <c r="B11" s="50" t="s">
        <v>67</v>
      </c>
      <c r="C11" s="80">
        <f>C12+C21+C47</f>
        <v>1048980</v>
      </c>
      <c r="D11" s="80">
        <f>D12+D21+D47</f>
        <v>1061335</v>
      </c>
      <c r="E11" s="80">
        <f>E12+E21+E47</f>
        <v>1060446.3700000001</v>
      </c>
      <c r="F11" s="81">
        <f>(E11*100)/D11</f>
        <v>99.91627243047671</v>
      </c>
    </row>
    <row r="12" spans="1:6" x14ac:dyDescent="0.2">
      <c r="A12" s="51" t="s">
        <v>68</v>
      </c>
      <c r="B12" s="52" t="s">
        <v>69</v>
      </c>
      <c r="C12" s="82">
        <f>C13+C16+C18</f>
        <v>928044</v>
      </c>
      <c r="D12" s="82">
        <f>D13+D16+D18</f>
        <v>921504</v>
      </c>
      <c r="E12" s="82">
        <f>E13+E16+E18</f>
        <v>921481.39</v>
      </c>
      <c r="F12" s="81">
        <f>(E12*100)/D12</f>
        <v>99.997546402403032</v>
      </c>
    </row>
    <row r="13" spans="1:6" x14ac:dyDescent="0.2">
      <c r="A13" s="53" t="s">
        <v>70</v>
      </c>
      <c r="B13" s="54" t="s">
        <v>71</v>
      </c>
      <c r="C13" s="83">
        <f>C14+C15</f>
        <v>759534</v>
      </c>
      <c r="D13" s="83">
        <f>D14+D15</f>
        <v>755614</v>
      </c>
      <c r="E13" s="83">
        <f>E14+E15</f>
        <v>755610.54</v>
      </c>
      <c r="F13" s="83">
        <f>(E13*100)/D13</f>
        <v>99.999542094243893</v>
      </c>
    </row>
    <row r="14" spans="1:6" x14ac:dyDescent="0.2">
      <c r="A14" s="55" t="s">
        <v>72</v>
      </c>
      <c r="B14" s="56" t="s">
        <v>73</v>
      </c>
      <c r="C14" s="84">
        <v>757934</v>
      </c>
      <c r="D14" s="84">
        <v>754034</v>
      </c>
      <c r="E14" s="84">
        <v>754031.26</v>
      </c>
      <c r="F14" s="84"/>
    </row>
    <row r="15" spans="1:6" x14ac:dyDescent="0.2">
      <c r="A15" s="55" t="s">
        <v>74</v>
      </c>
      <c r="B15" s="56" t="s">
        <v>75</v>
      </c>
      <c r="C15" s="84">
        <v>1600</v>
      </c>
      <c r="D15" s="84">
        <v>1580</v>
      </c>
      <c r="E15" s="84">
        <v>1579.28</v>
      </c>
      <c r="F15" s="84"/>
    </row>
    <row r="16" spans="1:6" x14ac:dyDescent="0.2">
      <c r="A16" s="53" t="s">
        <v>76</v>
      </c>
      <c r="B16" s="54" t="s">
        <v>77</v>
      </c>
      <c r="C16" s="83">
        <f>C17</f>
        <v>16690</v>
      </c>
      <c r="D16" s="83">
        <f>D17</f>
        <v>17390</v>
      </c>
      <c r="E16" s="83">
        <f>E17</f>
        <v>17382.88</v>
      </c>
      <c r="F16" s="83">
        <f>(E16*100)/D16</f>
        <v>99.959056929269693</v>
      </c>
    </row>
    <row r="17" spans="1:6" x14ac:dyDescent="0.2">
      <c r="A17" s="55" t="s">
        <v>78</v>
      </c>
      <c r="B17" s="56" t="s">
        <v>77</v>
      </c>
      <c r="C17" s="84">
        <v>16690</v>
      </c>
      <c r="D17" s="84">
        <v>17390</v>
      </c>
      <c r="E17" s="84">
        <v>17382.88</v>
      </c>
      <c r="F17" s="84"/>
    </row>
    <row r="18" spans="1:6" x14ac:dyDescent="0.2">
      <c r="A18" s="53" t="s">
        <v>79</v>
      </c>
      <c r="B18" s="54" t="s">
        <v>80</v>
      </c>
      <c r="C18" s="83">
        <f>C19+C20</f>
        <v>151820</v>
      </c>
      <c r="D18" s="83">
        <f>D19+D20</f>
        <v>148500</v>
      </c>
      <c r="E18" s="83">
        <f>E19+E20</f>
        <v>148487.97</v>
      </c>
      <c r="F18" s="83">
        <f>(E18*100)/D18</f>
        <v>99.991898989898985</v>
      </c>
    </row>
    <row r="19" spans="1:6" x14ac:dyDescent="0.2">
      <c r="A19" s="55" t="s">
        <v>81</v>
      </c>
      <c r="B19" s="56" t="s">
        <v>82</v>
      </c>
      <c r="C19" s="84">
        <v>23820</v>
      </c>
      <c r="D19" s="84">
        <v>23820</v>
      </c>
      <c r="E19" s="84">
        <v>23812.33</v>
      </c>
      <c r="F19" s="84"/>
    </row>
    <row r="20" spans="1:6" x14ac:dyDescent="0.2">
      <c r="A20" s="55" t="s">
        <v>83</v>
      </c>
      <c r="B20" s="56" t="s">
        <v>84</v>
      </c>
      <c r="C20" s="84">
        <v>128000</v>
      </c>
      <c r="D20" s="84">
        <v>124680</v>
      </c>
      <c r="E20" s="84">
        <v>124675.64</v>
      </c>
      <c r="F20" s="84"/>
    </row>
    <row r="21" spans="1:6" x14ac:dyDescent="0.2">
      <c r="A21" s="51" t="s">
        <v>85</v>
      </c>
      <c r="B21" s="52" t="s">
        <v>86</v>
      </c>
      <c r="C21" s="82">
        <f>C22+C27+C31+C41+C43</f>
        <v>106987</v>
      </c>
      <c r="D21" s="82">
        <f>D22+D27+D31+D41+D43</f>
        <v>121452</v>
      </c>
      <c r="E21" s="82">
        <f>E22+E27+E31+E41+E43</f>
        <v>120602.85</v>
      </c>
      <c r="F21" s="81">
        <f>(E21*100)/D21</f>
        <v>99.300834897737374</v>
      </c>
    </row>
    <row r="22" spans="1:6" x14ac:dyDescent="0.2">
      <c r="A22" s="53" t="s">
        <v>87</v>
      </c>
      <c r="B22" s="54" t="s">
        <v>88</v>
      </c>
      <c r="C22" s="83">
        <f>C23+C24+C25+C26</f>
        <v>18896</v>
      </c>
      <c r="D22" s="83">
        <f>D23+D24+D25+D26</f>
        <v>19081</v>
      </c>
      <c r="E22" s="83">
        <f>E23+E24+E25+E26</f>
        <v>18966.34</v>
      </c>
      <c r="F22" s="83">
        <f>(E22*100)/D22</f>
        <v>99.399088098108066</v>
      </c>
    </row>
    <row r="23" spans="1:6" x14ac:dyDescent="0.2">
      <c r="A23" s="55" t="s">
        <v>89</v>
      </c>
      <c r="B23" s="56" t="s">
        <v>90</v>
      </c>
      <c r="C23" s="84">
        <v>3600</v>
      </c>
      <c r="D23" s="84">
        <v>4300</v>
      </c>
      <c r="E23" s="84">
        <v>4228</v>
      </c>
      <c r="F23" s="84"/>
    </row>
    <row r="24" spans="1:6" ht="25.5" x14ac:dyDescent="0.2">
      <c r="A24" s="55" t="s">
        <v>91</v>
      </c>
      <c r="B24" s="56" t="s">
        <v>92</v>
      </c>
      <c r="C24" s="84">
        <v>14500</v>
      </c>
      <c r="D24" s="84">
        <v>14750</v>
      </c>
      <c r="E24" s="84">
        <v>14738.34</v>
      </c>
      <c r="F24" s="84"/>
    </row>
    <row r="25" spans="1:6" x14ac:dyDescent="0.2">
      <c r="A25" s="55" t="s">
        <v>93</v>
      </c>
      <c r="B25" s="56" t="s">
        <v>94</v>
      </c>
      <c r="C25" s="84">
        <v>531</v>
      </c>
      <c r="D25" s="84">
        <v>31</v>
      </c>
      <c r="E25" s="84">
        <v>0</v>
      </c>
      <c r="F25" s="84"/>
    </row>
    <row r="26" spans="1:6" x14ac:dyDescent="0.2">
      <c r="A26" s="55" t="s">
        <v>95</v>
      </c>
      <c r="B26" s="56" t="s">
        <v>96</v>
      </c>
      <c r="C26" s="84">
        <v>265</v>
      </c>
      <c r="D26" s="84">
        <v>0</v>
      </c>
      <c r="E26" s="84">
        <v>0</v>
      </c>
      <c r="F26" s="84"/>
    </row>
    <row r="27" spans="1:6" x14ac:dyDescent="0.2">
      <c r="A27" s="53" t="s">
        <v>97</v>
      </c>
      <c r="B27" s="54" t="s">
        <v>98</v>
      </c>
      <c r="C27" s="83">
        <f>C28+C29+C30</f>
        <v>6750</v>
      </c>
      <c r="D27" s="83">
        <f>D28+D29+D30</f>
        <v>7450</v>
      </c>
      <c r="E27" s="83">
        <f>E28+E29+E30</f>
        <v>7317.079999999999</v>
      </c>
      <c r="F27" s="83">
        <f>(E27*100)/D27</f>
        <v>98.215838926174499</v>
      </c>
    </row>
    <row r="28" spans="1:6" x14ac:dyDescent="0.2">
      <c r="A28" s="55" t="s">
        <v>99</v>
      </c>
      <c r="B28" s="56" t="s">
        <v>100</v>
      </c>
      <c r="C28" s="84">
        <v>5300</v>
      </c>
      <c r="D28" s="84">
        <v>5700</v>
      </c>
      <c r="E28" s="84">
        <v>5678.28</v>
      </c>
      <c r="F28" s="84"/>
    </row>
    <row r="29" spans="1:6" x14ac:dyDescent="0.2">
      <c r="A29" s="55" t="s">
        <v>101</v>
      </c>
      <c r="B29" s="56" t="s">
        <v>102</v>
      </c>
      <c r="C29" s="84">
        <v>750</v>
      </c>
      <c r="D29" s="84">
        <v>1050</v>
      </c>
      <c r="E29" s="84">
        <v>1020.77</v>
      </c>
      <c r="F29" s="84"/>
    </row>
    <row r="30" spans="1:6" x14ac:dyDescent="0.2">
      <c r="A30" s="55" t="s">
        <v>103</v>
      </c>
      <c r="B30" s="56" t="s">
        <v>104</v>
      </c>
      <c r="C30" s="84">
        <v>700</v>
      </c>
      <c r="D30" s="84">
        <v>700</v>
      </c>
      <c r="E30" s="84">
        <v>618.03</v>
      </c>
      <c r="F30" s="84"/>
    </row>
    <row r="31" spans="1:6" x14ac:dyDescent="0.2">
      <c r="A31" s="53" t="s">
        <v>105</v>
      </c>
      <c r="B31" s="54" t="s">
        <v>106</v>
      </c>
      <c r="C31" s="83">
        <f>C32+C33+C34+C35+C36+C37+C38+C39+C40</f>
        <v>78781</v>
      </c>
      <c r="D31" s="83">
        <f>D32+D33+D34+D35+D36+D37+D38+D39+D40</f>
        <v>92771</v>
      </c>
      <c r="E31" s="83">
        <f>E32+E33+E34+E35+E36+E37+E38+E39+E40</f>
        <v>92213.97</v>
      </c>
      <c r="F31" s="83">
        <f>(E31*100)/D31</f>
        <v>99.399564519084635</v>
      </c>
    </row>
    <row r="32" spans="1:6" x14ac:dyDescent="0.2">
      <c r="A32" s="55" t="s">
        <v>107</v>
      </c>
      <c r="B32" s="56" t="s">
        <v>108</v>
      </c>
      <c r="C32" s="84">
        <v>7250</v>
      </c>
      <c r="D32" s="84">
        <v>7750</v>
      </c>
      <c r="E32" s="84">
        <v>7404.34</v>
      </c>
      <c r="F32" s="84"/>
    </row>
    <row r="33" spans="1:6" x14ac:dyDescent="0.2">
      <c r="A33" s="55" t="s">
        <v>109</v>
      </c>
      <c r="B33" s="56" t="s">
        <v>110</v>
      </c>
      <c r="C33" s="84">
        <v>2600</v>
      </c>
      <c r="D33" s="84">
        <v>2600</v>
      </c>
      <c r="E33" s="84">
        <v>2600</v>
      </c>
      <c r="F33" s="84"/>
    </row>
    <row r="34" spans="1:6" x14ac:dyDescent="0.2">
      <c r="A34" s="55" t="s">
        <v>111</v>
      </c>
      <c r="B34" s="56" t="s">
        <v>112</v>
      </c>
      <c r="C34" s="84">
        <v>100</v>
      </c>
      <c r="D34" s="84">
        <v>100</v>
      </c>
      <c r="E34" s="84">
        <v>100</v>
      </c>
      <c r="F34" s="84"/>
    </row>
    <row r="35" spans="1:6" x14ac:dyDescent="0.2">
      <c r="A35" s="55" t="s">
        <v>113</v>
      </c>
      <c r="B35" s="56" t="s">
        <v>114</v>
      </c>
      <c r="C35" s="84">
        <v>300</v>
      </c>
      <c r="D35" s="84">
        <v>300</v>
      </c>
      <c r="E35" s="84">
        <v>140.72</v>
      </c>
      <c r="F35" s="84"/>
    </row>
    <row r="36" spans="1:6" x14ac:dyDescent="0.2">
      <c r="A36" s="55" t="s">
        <v>115</v>
      </c>
      <c r="B36" s="56" t="s">
        <v>116</v>
      </c>
      <c r="C36" s="84">
        <v>4500</v>
      </c>
      <c r="D36" s="84">
        <v>4500</v>
      </c>
      <c r="E36" s="84">
        <v>4470</v>
      </c>
      <c r="F36" s="84"/>
    </row>
    <row r="37" spans="1:6" x14ac:dyDescent="0.2">
      <c r="A37" s="55" t="s">
        <v>117</v>
      </c>
      <c r="B37" s="56" t="s">
        <v>118</v>
      </c>
      <c r="C37" s="84">
        <v>0</v>
      </c>
      <c r="D37" s="84">
        <v>850</v>
      </c>
      <c r="E37" s="84">
        <v>850</v>
      </c>
      <c r="F37" s="84"/>
    </row>
    <row r="38" spans="1:6" x14ac:dyDescent="0.2">
      <c r="A38" s="55" t="s">
        <v>119</v>
      </c>
      <c r="B38" s="56" t="s">
        <v>120</v>
      </c>
      <c r="C38" s="84">
        <v>63000</v>
      </c>
      <c r="D38" s="84">
        <v>76140</v>
      </c>
      <c r="E38" s="84">
        <v>76136.53</v>
      </c>
      <c r="F38" s="84"/>
    </row>
    <row r="39" spans="1:6" x14ac:dyDescent="0.2">
      <c r="A39" s="55" t="s">
        <v>121</v>
      </c>
      <c r="B39" s="56" t="s">
        <v>122</v>
      </c>
      <c r="C39" s="84">
        <v>500</v>
      </c>
      <c r="D39" s="84">
        <v>0</v>
      </c>
      <c r="E39" s="84">
        <v>0</v>
      </c>
      <c r="F39" s="84"/>
    </row>
    <row r="40" spans="1:6" x14ac:dyDescent="0.2">
      <c r="A40" s="55" t="s">
        <v>123</v>
      </c>
      <c r="B40" s="56" t="s">
        <v>124</v>
      </c>
      <c r="C40" s="84">
        <v>531</v>
      </c>
      <c r="D40" s="84">
        <v>531</v>
      </c>
      <c r="E40" s="84">
        <v>512.38</v>
      </c>
      <c r="F40" s="84"/>
    </row>
    <row r="41" spans="1:6" x14ac:dyDescent="0.2">
      <c r="A41" s="53" t="s">
        <v>125</v>
      </c>
      <c r="B41" s="54" t="s">
        <v>126</v>
      </c>
      <c r="C41" s="83">
        <f>C42</f>
        <v>300</v>
      </c>
      <c r="D41" s="83">
        <f>D42</f>
        <v>100</v>
      </c>
      <c r="E41" s="83">
        <f>E42</f>
        <v>100</v>
      </c>
      <c r="F41" s="83">
        <f>(E41*100)/D41</f>
        <v>100</v>
      </c>
    </row>
    <row r="42" spans="1:6" ht="25.5" x14ac:dyDescent="0.2">
      <c r="A42" s="55" t="s">
        <v>127</v>
      </c>
      <c r="B42" s="56" t="s">
        <v>128</v>
      </c>
      <c r="C42" s="84">
        <v>300</v>
      </c>
      <c r="D42" s="84">
        <v>100</v>
      </c>
      <c r="E42" s="84">
        <v>100</v>
      </c>
      <c r="F42" s="84"/>
    </row>
    <row r="43" spans="1:6" x14ac:dyDescent="0.2">
      <c r="A43" s="53" t="s">
        <v>129</v>
      </c>
      <c r="B43" s="54" t="s">
        <v>130</v>
      </c>
      <c r="C43" s="83">
        <f>C44+C45+C46</f>
        <v>2260</v>
      </c>
      <c r="D43" s="83">
        <f>D44+D45+D46</f>
        <v>2050</v>
      </c>
      <c r="E43" s="83">
        <f>E44+E45+E46</f>
        <v>2005.46</v>
      </c>
      <c r="F43" s="83">
        <f>(E43*100)/D43</f>
        <v>97.827317073170732</v>
      </c>
    </row>
    <row r="44" spans="1:6" x14ac:dyDescent="0.2">
      <c r="A44" s="55" t="s">
        <v>131</v>
      </c>
      <c r="B44" s="56" t="s">
        <v>132</v>
      </c>
      <c r="C44" s="84">
        <v>860</v>
      </c>
      <c r="D44" s="84">
        <v>860</v>
      </c>
      <c r="E44" s="84">
        <v>860</v>
      </c>
      <c r="F44" s="84"/>
    </row>
    <row r="45" spans="1:6" x14ac:dyDescent="0.2">
      <c r="A45" s="55" t="s">
        <v>133</v>
      </c>
      <c r="B45" s="56" t="s">
        <v>134</v>
      </c>
      <c r="C45" s="84">
        <v>600</v>
      </c>
      <c r="D45" s="84">
        <v>600</v>
      </c>
      <c r="E45" s="84">
        <v>564.47</v>
      </c>
      <c r="F45" s="84"/>
    </row>
    <row r="46" spans="1:6" x14ac:dyDescent="0.2">
      <c r="A46" s="55" t="s">
        <v>135</v>
      </c>
      <c r="B46" s="56" t="s">
        <v>130</v>
      </c>
      <c r="C46" s="84">
        <v>800</v>
      </c>
      <c r="D46" s="84">
        <v>590</v>
      </c>
      <c r="E46" s="84">
        <v>580.99</v>
      </c>
      <c r="F46" s="84"/>
    </row>
    <row r="47" spans="1:6" x14ac:dyDescent="0.2">
      <c r="A47" s="51" t="s">
        <v>136</v>
      </c>
      <c r="B47" s="52" t="s">
        <v>137</v>
      </c>
      <c r="C47" s="82">
        <f>C48+C50</f>
        <v>13949</v>
      </c>
      <c r="D47" s="82">
        <f>D48+D50</f>
        <v>18379</v>
      </c>
      <c r="E47" s="82">
        <f>E48+E50</f>
        <v>18362.130000000005</v>
      </c>
      <c r="F47" s="81">
        <f>(E47*100)/D47</f>
        <v>99.908210457587458</v>
      </c>
    </row>
    <row r="48" spans="1:6" x14ac:dyDescent="0.2">
      <c r="A48" s="53" t="s">
        <v>138</v>
      </c>
      <c r="B48" s="54" t="s">
        <v>139</v>
      </c>
      <c r="C48" s="83">
        <f>C49</f>
        <v>412</v>
      </c>
      <c r="D48" s="83">
        <f>D49</f>
        <v>412</v>
      </c>
      <c r="E48" s="83">
        <f>E49</f>
        <v>396.49</v>
      </c>
      <c r="F48" s="83">
        <f>(E48*100)/D48</f>
        <v>96.235436893203882</v>
      </c>
    </row>
    <row r="49" spans="1:6" ht="25.5" x14ac:dyDescent="0.2">
      <c r="A49" s="55" t="s">
        <v>140</v>
      </c>
      <c r="B49" s="56" t="s">
        <v>141</v>
      </c>
      <c r="C49" s="84">
        <v>412</v>
      </c>
      <c r="D49" s="84">
        <v>412</v>
      </c>
      <c r="E49" s="84">
        <v>396.49</v>
      </c>
      <c r="F49" s="84"/>
    </row>
    <row r="50" spans="1:6" x14ac:dyDescent="0.2">
      <c r="A50" s="53" t="s">
        <v>142</v>
      </c>
      <c r="B50" s="54" t="s">
        <v>143</v>
      </c>
      <c r="C50" s="83">
        <f>C51+C52</f>
        <v>13537</v>
      </c>
      <c r="D50" s="83">
        <f>D51+D52</f>
        <v>17967</v>
      </c>
      <c r="E50" s="83">
        <f>E51+E52</f>
        <v>17965.640000000003</v>
      </c>
      <c r="F50" s="83">
        <f>(E50*100)/D50</f>
        <v>99.99243056715089</v>
      </c>
    </row>
    <row r="51" spans="1:6" x14ac:dyDescent="0.2">
      <c r="A51" s="55" t="s">
        <v>144</v>
      </c>
      <c r="B51" s="56" t="s">
        <v>145</v>
      </c>
      <c r="C51" s="84">
        <v>550</v>
      </c>
      <c r="D51" s="84">
        <v>515</v>
      </c>
      <c r="E51" s="84">
        <v>514.24</v>
      </c>
      <c r="F51" s="84"/>
    </row>
    <row r="52" spans="1:6" x14ac:dyDescent="0.2">
      <c r="A52" s="55" t="s">
        <v>146</v>
      </c>
      <c r="B52" s="56" t="s">
        <v>147</v>
      </c>
      <c r="C52" s="84">
        <v>12987</v>
      </c>
      <c r="D52" s="84">
        <v>17452</v>
      </c>
      <c r="E52" s="84">
        <v>17451.400000000001</v>
      </c>
      <c r="F52" s="84"/>
    </row>
    <row r="53" spans="1:6" x14ac:dyDescent="0.2">
      <c r="A53" s="49" t="s">
        <v>148</v>
      </c>
      <c r="B53" s="50" t="s">
        <v>149</v>
      </c>
      <c r="C53" s="80">
        <f>C54+C59</f>
        <v>5550</v>
      </c>
      <c r="D53" s="80">
        <f>D54+D59</f>
        <v>4555</v>
      </c>
      <c r="E53" s="80">
        <f>E54+E59</f>
        <v>4554.01</v>
      </c>
      <c r="F53" s="81">
        <f>(E53*100)/D53</f>
        <v>99.978265642151484</v>
      </c>
    </row>
    <row r="54" spans="1:6" x14ac:dyDescent="0.2">
      <c r="A54" s="51" t="s">
        <v>150</v>
      </c>
      <c r="B54" s="52" t="s">
        <v>151</v>
      </c>
      <c r="C54" s="82">
        <f>C55+C57</f>
        <v>5550</v>
      </c>
      <c r="D54" s="82">
        <f>D55+D57</f>
        <v>4555</v>
      </c>
      <c r="E54" s="82">
        <f>E55+E57</f>
        <v>4554.01</v>
      </c>
      <c r="F54" s="81">
        <f>(E54*100)/D54</f>
        <v>99.978265642151484</v>
      </c>
    </row>
    <row r="55" spans="1:6" x14ac:dyDescent="0.2">
      <c r="A55" s="53" t="s">
        <v>152</v>
      </c>
      <c r="B55" s="54" t="s">
        <v>153</v>
      </c>
      <c r="C55" s="83">
        <f>C56</f>
        <v>1000</v>
      </c>
      <c r="D55" s="83">
        <f>D56</f>
        <v>0</v>
      </c>
      <c r="E55" s="83">
        <f>E56</f>
        <v>0</v>
      </c>
      <c r="F55" s="83" t="e">
        <f>(E55*100)/D55</f>
        <v>#DIV/0!</v>
      </c>
    </row>
    <row r="56" spans="1:6" x14ac:dyDescent="0.2">
      <c r="A56" s="55" t="s">
        <v>154</v>
      </c>
      <c r="B56" s="56" t="s">
        <v>155</v>
      </c>
      <c r="C56" s="84">
        <v>1000</v>
      </c>
      <c r="D56" s="84">
        <v>0</v>
      </c>
      <c r="E56" s="84">
        <v>0</v>
      </c>
      <c r="F56" s="84"/>
    </row>
    <row r="57" spans="1:6" x14ac:dyDescent="0.2">
      <c r="A57" s="53" t="s">
        <v>156</v>
      </c>
      <c r="B57" s="54" t="s">
        <v>157</v>
      </c>
      <c r="C57" s="83">
        <f>C58</f>
        <v>4550</v>
      </c>
      <c r="D57" s="83">
        <f>D58</f>
        <v>4555</v>
      </c>
      <c r="E57" s="83">
        <f>E58</f>
        <v>4554.01</v>
      </c>
      <c r="F57" s="83">
        <f>(E57*100)/D57</f>
        <v>99.978265642151484</v>
      </c>
    </row>
    <row r="58" spans="1:6" x14ac:dyDescent="0.2">
      <c r="A58" s="55" t="s">
        <v>158</v>
      </c>
      <c r="B58" s="56" t="s">
        <v>159</v>
      </c>
      <c r="C58" s="84">
        <v>4550</v>
      </c>
      <c r="D58" s="84">
        <v>4555</v>
      </c>
      <c r="E58" s="84">
        <v>4554.01</v>
      </c>
      <c r="F58" s="84"/>
    </row>
    <row r="59" spans="1:6" x14ac:dyDescent="0.2">
      <c r="A59" s="51" t="s">
        <v>177</v>
      </c>
      <c r="B59" s="52" t="s">
        <v>178</v>
      </c>
      <c r="C59" s="82">
        <f t="shared" ref="C59:E60" si="0">C60</f>
        <v>0</v>
      </c>
      <c r="D59" s="82">
        <f t="shared" si="0"/>
        <v>0</v>
      </c>
      <c r="E59" s="82">
        <f t="shared" si="0"/>
        <v>0</v>
      </c>
      <c r="F59" s="81" t="e">
        <f>(E59*100)/D59</f>
        <v>#DIV/0!</v>
      </c>
    </row>
    <row r="60" spans="1:6" ht="25.5" x14ac:dyDescent="0.2">
      <c r="A60" s="53" t="s">
        <v>179</v>
      </c>
      <c r="B60" s="54" t="s">
        <v>180</v>
      </c>
      <c r="C60" s="83">
        <f t="shared" si="0"/>
        <v>0</v>
      </c>
      <c r="D60" s="83">
        <f t="shared" si="0"/>
        <v>0</v>
      </c>
      <c r="E60" s="83">
        <f t="shared" si="0"/>
        <v>0</v>
      </c>
      <c r="F60" s="83" t="e">
        <f>(E60*100)/D60</f>
        <v>#DIV/0!</v>
      </c>
    </row>
    <row r="61" spans="1:6" x14ac:dyDescent="0.2">
      <c r="A61" s="55" t="s">
        <v>181</v>
      </c>
      <c r="B61" s="56" t="s">
        <v>180</v>
      </c>
      <c r="C61" s="84">
        <v>0</v>
      </c>
      <c r="D61" s="84">
        <v>0</v>
      </c>
      <c r="E61" s="84">
        <v>0</v>
      </c>
      <c r="F61" s="84"/>
    </row>
    <row r="62" spans="1:6" x14ac:dyDescent="0.2">
      <c r="A62" s="49" t="s">
        <v>50</v>
      </c>
      <c r="B62" s="50" t="s">
        <v>51</v>
      </c>
      <c r="C62" s="80">
        <f t="shared" ref="C62:E63" si="1">C63</f>
        <v>1054530</v>
      </c>
      <c r="D62" s="80">
        <f t="shared" si="1"/>
        <v>1065890</v>
      </c>
      <c r="E62" s="80">
        <f t="shared" si="1"/>
        <v>1065000.3800000001</v>
      </c>
      <c r="F62" s="81">
        <f>(E62*100)/D62</f>
        <v>99.916537353760702</v>
      </c>
    </row>
    <row r="63" spans="1:6" x14ac:dyDescent="0.2">
      <c r="A63" s="51" t="s">
        <v>58</v>
      </c>
      <c r="B63" s="52" t="s">
        <v>59</v>
      </c>
      <c r="C63" s="82">
        <f t="shared" si="1"/>
        <v>1054530</v>
      </c>
      <c r="D63" s="82">
        <f t="shared" si="1"/>
        <v>1065890</v>
      </c>
      <c r="E63" s="82">
        <f t="shared" si="1"/>
        <v>1065000.3800000001</v>
      </c>
      <c r="F63" s="81">
        <f>(E63*100)/D63</f>
        <v>99.916537353760702</v>
      </c>
    </row>
    <row r="64" spans="1:6" ht="25.5" x14ac:dyDescent="0.2">
      <c r="A64" s="53" t="s">
        <v>60</v>
      </c>
      <c r="B64" s="54" t="s">
        <v>61</v>
      </c>
      <c r="C64" s="83">
        <f>C65+C66</f>
        <v>1054530</v>
      </c>
      <c r="D64" s="83">
        <f>D65+D66</f>
        <v>1065890</v>
      </c>
      <c r="E64" s="83">
        <f>E65+E66</f>
        <v>1065000.3800000001</v>
      </c>
      <c r="F64" s="83">
        <f>(E64*100)/D64</f>
        <v>99.916537353760702</v>
      </c>
    </row>
    <row r="65" spans="1:6" x14ac:dyDescent="0.2">
      <c r="A65" s="55" t="s">
        <v>62</v>
      </c>
      <c r="B65" s="56" t="s">
        <v>63</v>
      </c>
      <c r="C65" s="84">
        <v>1048980</v>
      </c>
      <c r="D65" s="84">
        <v>1061335</v>
      </c>
      <c r="E65" s="84">
        <v>1060446.3700000001</v>
      </c>
      <c r="F65" s="84"/>
    </row>
    <row r="66" spans="1:6" ht="25.5" x14ac:dyDescent="0.2">
      <c r="A66" s="55" t="s">
        <v>64</v>
      </c>
      <c r="B66" s="56" t="s">
        <v>65</v>
      </c>
      <c r="C66" s="84">
        <v>5550</v>
      </c>
      <c r="D66" s="84">
        <v>4555</v>
      </c>
      <c r="E66" s="84">
        <v>4554.01</v>
      </c>
      <c r="F66" s="84"/>
    </row>
    <row r="67" spans="1:6" x14ac:dyDescent="0.2">
      <c r="A67" s="48" t="s">
        <v>170</v>
      </c>
      <c r="B67" s="48" t="s">
        <v>176</v>
      </c>
      <c r="C67" s="78"/>
      <c r="D67" s="78"/>
      <c r="E67" s="78"/>
      <c r="F67" s="79" t="e">
        <f>(E67*100)/D67</f>
        <v>#DIV/0!</v>
      </c>
    </row>
    <row r="68" spans="1:6" x14ac:dyDescent="0.2">
      <c r="A68" s="49" t="s">
        <v>66</v>
      </c>
      <c r="B68" s="50" t="s">
        <v>67</v>
      </c>
      <c r="C68" s="80">
        <f t="shared" ref="C68:E70" si="2">C69</f>
        <v>265</v>
      </c>
      <c r="D68" s="80">
        <f t="shared" si="2"/>
        <v>265</v>
      </c>
      <c r="E68" s="80">
        <f t="shared" si="2"/>
        <v>244.91</v>
      </c>
      <c r="F68" s="81">
        <f>(E68*100)/D68</f>
        <v>92.4188679245283</v>
      </c>
    </row>
    <row r="69" spans="1:6" x14ac:dyDescent="0.2">
      <c r="A69" s="51" t="s">
        <v>85</v>
      </c>
      <c r="B69" s="52" t="s">
        <v>86</v>
      </c>
      <c r="C69" s="82">
        <f t="shared" si="2"/>
        <v>265</v>
      </c>
      <c r="D69" s="82">
        <f t="shared" si="2"/>
        <v>265</v>
      </c>
      <c r="E69" s="82">
        <f t="shared" si="2"/>
        <v>244.91</v>
      </c>
      <c r="F69" s="81">
        <f>(E69*100)/D69</f>
        <v>92.4188679245283</v>
      </c>
    </row>
    <row r="70" spans="1:6" x14ac:dyDescent="0.2">
      <c r="A70" s="53" t="s">
        <v>97</v>
      </c>
      <c r="B70" s="54" t="s">
        <v>98</v>
      </c>
      <c r="C70" s="83">
        <f t="shared" si="2"/>
        <v>265</v>
      </c>
      <c r="D70" s="83">
        <f t="shared" si="2"/>
        <v>265</v>
      </c>
      <c r="E70" s="83">
        <f t="shared" si="2"/>
        <v>244.91</v>
      </c>
      <c r="F70" s="83">
        <f>(E70*100)/D70</f>
        <v>92.4188679245283</v>
      </c>
    </row>
    <row r="71" spans="1:6" x14ac:dyDescent="0.2">
      <c r="A71" s="55" t="s">
        <v>99</v>
      </c>
      <c r="B71" s="56" t="s">
        <v>100</v>
      </c>
      <c r="C71" s="84">
        <v>265</v>
      </c>
      <c r="D71" s="84">
        <v>265</v>
      </c>
      <c r="E71" s="84">
        <v>244.91</v>
      </c>
      <c r="F71" s="84"/>
    </row>
    <row r="72" spans="1:6" x14ac:dyDescent="0.2">
      <c r="A72" s="49" t="s">
        <v>50</v>
      </c>
      <c r="B72" s="50" t="s">
        <v>51</v>
      </c>
      <c r="C72" s="80">
        <f t="shared" ref="C72:E74" si="3">C73</f>
        <v>265</v>
      </c>
      <c r="D72" s="80">
        <f t="shared" si="3"/>
        <v>265</v>
      </c>
      <c r="E72" s="80">
        <f t="shared" si="3"/>
        <v>244.91</v>
      </c>
      <c r="F72" s="81">
        <f>(E72*100)/D72</f>
        <v>92.4188679245283</v>
      </c>
    </row>
    <row r="73" spans="1:6" x14ac:dyDescent="0.2">
      <c r="A73" s="51" t="s">
        <v>52</v>
      </c>
      <c r="B73" s="52" t="s">
        <v>53</v>
      </c>
      <c r="C73" s="82">
        <f t="shared" si="3"/>
        <v>265</v>
      </c>
      <c r="D73" s="82">
        <f t="shared" si="3"/>
        <v>265</v>
      </c>
      <c r="E73" s="82">
        <f t="shared" si="3"/>
        <v>244.91</v>
      </c>
      <c r="F73" s="81">
        <f>(E73*100)/D73</f>
        <v>92.4188679245283</v>
      </c>
    </row>
    <row r="74" spans="1:6" x14ac:dyDescent="0.2">
      <c r="A74" s="53" t="s">
        <v>54</v>
      </c>
      <c r="B74" s="54" t="s">
        <v>55</v>
      </c>
      <c r="C74" s="83">
        <f t="shared" si="3"/>
        <v>265</v>
      </c>
      <c r="D74" s="83">
        <f t="shared" si="3"/>
        <v>265</v>
      </c>
      <c r="E74" s="83">
        <f t="shared" si="3"/>
        <v>244.91</v>
      </c>
      <c r="F74" s="83">
        <f>(E74*100)/D74</f>
        <v>92.4188679245283</v>
      </c>
    </row>
    <row r="75" spans="1:6" x14ac:dyDescent="0.2">
      <c r="A75" s="55" t="s">
        <v>56</v>
      </c>
      <c r="B75" s="56" t="s">
        <v>57</v>
      </c>
      <c r="C75" s="84">
        <v>265</v>
      </c>
      <c r="D75" s="84">
        <v>265</v>
      </c>
      <c r="E75" s="84">
        <v>244.91</v>
      </c>
      <c r="F75" s="84"/>
    </row>
    <row r="76" spans="1:6" x14ac:dyDescent="0.2">
      <c r="A76" s="48" t="s">
        <v>68</v>
      </c>
      <c r="B76" s="48" t="s">
        <v>182</v>
      </c>
      <c r="C76" s="78"/>
      <c r="D76" s="78"/>
      <c r="E76" s="78"/>
      <c r="F76" s="79" t="e">
        <f>(E76*100)/D76</f>
        <v>#DIV/0!</v>
      </c>
    </row>
    <row r="77" spans="1:6" s="57" customFormat="1" x14ac:dyDescent="0.2"/>
    <row r="78" spans="1:6" s="57" customFormat="1" x14ac:dyDescent="0.2"/>
    <row r="79" spans="1:6" s="57" customFormat="1" x14ac:dyDescent="0.2"/>
    <row r="80" spans="1:6" s="57" customFormat="1" x14ac:dyDescent="0.2"/>
    <row r="81" s="57" customFormat="1" x14ac:dyDescent="0.2"/>
    <row r="82" s="57" customFormat="1" x14ac:dyDescent="0.2"/>
    <row r="83" s="57" customFormat="1" x14ac:dyDescent="0.2"/>
    <row r="84" s="57" customFormat="1" x14ac:dyDescent="0.2"/>
    <row r="85" s="57" customFormat="1" x14ac:dyDescent="0.2"/>
    <row r="86" s="57" customFormat="1" x14ac:dyDescent="0.2"/>
    <row r="87" s="57" customFormat="1" x14ac:dyDescent="0.2"/>
    <row r="88" s="57" customFormat="1" x14ac:dyDescent="0.2"/>
    <row r="89" s="57" customFormat="1" x14ac:dyDescent="0.2"/>
    <row r="90" s="57" customFormat="1" x14ac:dyDescent="0.2"/>
    <row r="91" s="57" customFormat="1" x14ac:dyDescent="0.2"/>
    <row r="92" s="57" customFormat="1" x14ac:dyDescent="0.2"/>
    <row r="93" s="57" customFormat="1" x14ac:dyDescent="0.2"/>
    <row r="94" s="57" customFormat="1" x14ac:dyDescent="0.2"/>
    <row r="95" s="57" customFormat="1" x14ac:dyDescent="0.2"/>
    <row r="96" s="57" customFormat="1" x14ac:dyDescent="0.2"/>
    <row r="97" s="57" customFormat="1" x14ac:dyDescent="0.2"/>
    <row r="98" s="57" customFormat="1" x14ac:dyDescent="0.2"/>
    <row r="99" s="57" customFormat="1" x14ac:dyDescent="0.2"/>
    <row r="100" s="57" customFormat="1" x14ac:dyDescent="0.2"/>
    <row r="101" s="57" customFormat="1" x14ac:dyDescent="0.2"/>
    <row r="102" s="57" customFormat="1" x14ac:dyDescent="0.2"/>
    <row r="103" s="57" customFormat="1" x14ac:dyDescent="0.2"/>
    <row r="104" s="57" customFormat="1" x14ac:dyDescent="0.2"/>
    <row r="105" s="57" customFormat="1" x14ac:dyDescent="0.2"/>
    <row r="106" s="57" customFormat="1" x14ac:dyDescent="0.2"/>
    <row r="107" s="57" customFormat="1" x14ac:dyDescent="0.2"/>
    <row r="108" s="57" customFormat="1" x14ac:dyDescent="0.2"/>
    <row r="109" s="57" customFormat="1" x14ac:dyDescent="0.2"/>
    <row r="110" s="57" customFormat="1" x14ac:dyDescent="0.2"/>
    <row r="111" s="57" customFormat="1" x14ac:dyDescent="0.2"/>
    <row r="112" s="57" customFormat="1" x14ac:dyDescent="0.2"/>
    <row r="113" s="57" customFormat="1" x14ac:dyDescent="0.2"/>
    <row r="114" s="57" customFormat="1" x14ac:dyDescent="0.2"/>
    <row r="115" s="57" customFormat="1" x14ac:dyDescent="0.2"/>
    <row r="116" s="57" customFormat="1" x14ac:dyDescent="0.2"/>
    <row r="117" s="57" customFormat="1" x14ac:dyDescent="0.2"/>
    <row r="118" s="57" customFormat="1" x14ac:dyDescent="0.2"/>
    <row r="119" s="57" customFormat="1" x14ac:dyDescent="0.2"/>
    <row r="120" s="57" customFormat="1" x14ac:dyDescent="0.2"/>
    <row r="121" s="57" customFormat="1" x14ac:dyDescent="0.2"/>
    <row r="122" s="57" customFormat="1" x14ac:dyDescent="0.2"/>
    <row r="123" s="57" customFormat="1" x14ac:dyDescent="0.2"/>
    <row r="124" s="57" customFormat="1" x14ac:dyDescent="0.2"/>
    <row r="125" s="57" customFormat="1" x14ac:dyDescent="0.2"/>
    <row r="126" s="57" customFormat="1" x14ac:dyDescent="0.2"/>
    <row r="127" s="57" customFormat="1" x14ac:dyDescent="0.2"/>
    <row r="128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="57" customFormat="1" x14ac:dyDescent="0.2"/>
    <row r="1202" s="57" customFormat="1" x14ac:dyDescent="0.2"/>
    <row r="1203" s="57" customFormat="1" x14ac:dyDescent="0.2"/>
    <row r="1204" s="57" customFormat="1" x14ac:dyDescent="0.2"/>
    <row r="1205" s="57" customFormat="1" x14ac:dyDescent="0.2"/>
    <row r="1206" s="57" customFormat="1" x14ac:dyDescent="0.2"/>
    <row r="1207" s="57" customFormat="1" x14ac:dyDescent="0.2"/>
    <row r="1208" s="57" customFormat="1" x14ac:dyDescent="0.2"/>
    <row r="1209" s="57" customFormat="1" x14ac:dyDescent="0.2"/>
    <row r="1210" s="57" customFormat="1" x14ac:dyDescent="0.2"/>
    <row r="1211" s="57" customFormat="1" x14ac:dyDescent="0.2"/>
    <row r="1212" s="57" customFormat="1" x14ac:dyDescent="0.2"/>
    <row r="1213" s="57" customFormat="1" x14ac:dyDescent="0.2"/>
    <row r="1214" s="57" customFormat="1" x14ac:dyDescent="0.2"/>
    <row r="1215" s="57" customFormat="1" x14ac:dyDescent="0.2"/>
    <row r="1216" s="57" customFormat="1" x14ac:dyDescent="0.2"/>
    <row r="1217" spans="1:3" x14ac:dyDescent="0.2">
      <c r="A1217" s="57"/>
      <c r="B1217" s="57"/>
      <c r="C1217" s="57"/>
    </row>
    <row r="1218" spans="1:3" x14ac:dyDescent="0.2">
      <c r="A1218" s="57"/>
      <c r="B1218" s="57"/>
      <c r="C1218" s="57"/>
    </row>
    <row r="1219" spans="1:3" x14ac:dyDescent="0.2">
      <c r="A1219" s="57"/>
      <c r="B1219" s="57"/>
      <c r="C1219" s="57"/>
    </row>
    <row r="1220" spans="1:3" x14ac:dyDescent="0.2">
      <c r="A1220" s="57"/>
      <c r="B1220" s="57"/>
      <c r="C1220" s="57"/>
    </row>
    <row r="1221" spans="1:3" x14ac:dyDescent="0.2">
      <c r="A1221" s="57"/>
      <c r="B1221" s="57"/>
      <c r="C1221" s="57"/>
    </row>
    <row r="1222" spans="1:3" x14ac:dyDescent="0.2">
      <c r="A1222" s="57"/>
      <c r="B1222" s="57"/>
      <c r="C1222" s="57"/>
    </row>
    <row r="1223" spans="1:3" x14ac:dyDescent="0.2">
      <c r="A1223" s="57"/>
      <c r="B1223" s="57"/>
      <c r="C1223" s="57"/>
    </row>
    <row r="1224" spans="1:3" x14ac:dyDescent="0.2">
      <c r="A1224" s="57"/>
      <c r="B1224" s="57"/>
      <c r="C1224" s="57"/>
    </row>
    <row r="1225" spans="1:3" x14ac:dyDescent="0.2">
      <c r="A1225" s="57"/>
      <c r="B1225" s="57"/>
      <c r="C1225" s="57"/>
    </row>
    <row r="1226" spans="1:3" x14ac:dyDescent="0.2">
      <c r="A1226" s="57"/>
      <c r="B1226" s="57"/>
      <c r="C1226" s="57"/>
    </row>
    <row r="1227" spans="1:3" x14ac:dyDescent="0.2">
      <c r="A1227" s="57"/>
      <c r="B1227" s="57"/>
      <c r="C1227" s="57"/>
    </row>
    <row r="1228" spans="1:3" x14ac:dyDescent="0.2">
      <c r="A1228" s="57"/>
      <c r="B1228" s="57"/>
      <c r="C1228" s="57"/>
    </row>
    <row r="1229" spans="1:3" x14ac:dyDescent="0.2">
      <c r="A1229" s="57"/>
      <c r="B1229" s="57"/>
      <c r="C1229" s="57"/>
    </row>
    <row r="1230" spans="1:3" x14ac:dyDescent="0.2">
      <c r="A1230" s="57"/>
      <c r="B1230" s="57"/>
      <c r="C1230" s="57"/>
    </row>
    <row r="1231" spans="1:3" x14ac:dyDescent="0.2">
      <c r="A1231" s="57"/>
      <c r="B1231" s="57"/>
      <c r="C1231" s="57"/>
    </row>
    <row r="1232" spans="1:3" x14ac:dyDescent="0.2">
      <c r="A1232" s="57"/>
      <c r="B1232" s="57"/>
      <c r="C1232" s="57"/>
    </row>
    <row r="1233" spans="1:3" x14ac:dyDescent="0.2">
      <c r="A1233" s="57"/>
      <c r="B1233" s="57"/>
      <c r="C1233" s="57"/>
    </row>
    <row r="1234" spans="1:3" x14ac:dyDescent="0.2">
      <c r="A1234" s="57"/>
      <c r="B1234" s="57"/>
      <c r="C1234" s="57"/>
    </row>
    <row r="1235" spans="1:3" x14ac:dyDescent="0.2">
      <c r="A1235" s="57"/>
      <c r="B1235" s="57"/>
      <c r="C1235" s="57"/>
    </row>
    <row r="1236" spans="1:3" x14ac:dyDescent="0.2">
      <c r="A1236" s="57"/>
      <c r="B1236" s="57"/>
      <c r="C1236" s="57"/>
    </row>
    <row r="1237" spans="1:3" x14ac:dyDescent="0.2">
      <c r="A1237" s="57"/>
      <c r="B1237" s="57"/>
      <c r="C1237" s="57"/>
    </row>
    <row r="1238" spans="1:3" x14ac:dyDescent="0.2">
      <c r="A1238" s="57"/>
      <c r="B1238" s="57"/>
      <c r="C1238" s="57"/>
    </row>
    <row r="1239" spans="1:3" x14ac:dyDescent="0.2">
      <c r="A1239" s="57"/>
      <c r="B1239" s="57"/>
      <c r="C1239" s="57"/>
    </row>
    <row r="1240" spans="1:3" x14ac:dyDescent="0.2">
      <c r="A1240" s="57"/>
      <c r="B1240" s="57"/>
      <c r="C1240" s="57"/>
    </row>
    <row r="1241" spans="1:3" x14ac:dyDescent="0.2">
      <c r="A1241" s="57"/>
      <c r="B1241" s="57"/>
      <c r="C1241" s="57"/>
    </row>
    <row r="1242" spans="1:3" x14ac:dyDescent="0.2">
      <c r="A1242" s="57"/>
      <c r="B1242" s="57"/>
      <c r="C1242" s="57"/>
    </row>
    <row r="1243" spans="1:3" x14ac:dyDescent="0.2">
      <c r="A1243" s="57"/>
      <c r="B1243" s="57"/>
      <c r="C1243" s="57"/>
    </row>
    <row r="1244" spans="1:3" x14ac:dyDescent="0.2">
      <c r="A1244" s="57"/>
      <c r="B1244" s="57"/>
      <c r="C1244" s="57"/>
    </row>
    <row r="1245" spans="1:3" x14ac:dyDescent="0.2">
      <c r="A1245" s="57"/>
      <c r="B1245" s="57"/>
      <c r="C1245" s="57"/>
    </row>
    <row r="1246" spans="1:3" x14ac:dyDescent="0.2">
      <c r="A1246" s="57"/>
      <c r="B1246" s="57"/>
      <c r="C1246" s="57"/>
    </row>
    <row r="1247" spans="1:3" x14ac:dyDescent="0.2">
      <c r="A1247" s="57"/>
      <c r="B1247" s="57"/>
      <c r="C1247" s="57"/>
    </row>
    <row r="1248" spans="1:3" x14ac:dyDescent="0.2">
      <c r="A1248" s="57"/>
      <c r="B1248" s="57"/>
      <c r="C1248" s="57"/>
    </row>
    <row r="1249" spans="1:3" x14ac:dyDescent="0.2">
      <c r="A1249" s="57"/>
      <c r="B1249" s="57"/>
      <c r="C1249" s="57"/>
    </row>
    <row r="1250" spans="1:3" x14ac:dyDescent="0.2">
      <c r="A1250" s="57"/>
      <c r="B1250" s="57"/>
      <c r="C1250" s="57"/>
    </row>
    <row r="1251" spans="1:3" x14ac:dyDescent="0.2">
      <c r="A1251" s="57"/>
      <c r="B1251" s="57"/>
      <c r="C1251" s="57"/>
    </row>
    <row r="1252" spans="1:3" x14ac:dyDescent="0.2">
      <c r="A1252" s="57"/>
      <c r="B1252" s="57"/>
      <c r="C1252" s="57"/>
    </row>
    <row r="1253" spans="1:3" x14ac:dyDescent="0.2">
      <c r="A1253" s="57"/>
      <c r="B1253" s="57"/>
      <c r="C1253" s="57"/>
    </row>
    <row r="1254" spans="1:3" x14ac:dyDescent="0.2">
      <c r="A1254" s="40"/>
      <c r="B1254" s="40"/>
      <c r="C1254" s="40"/>
    </row>
    <row r="1255" spans="1:3" x14ac:dyDescent="0.2">
      <c r="A1255" s="40"/>
      <c r="B1255" s="40"/>
      <c r="C1255" s="40"/>
    </row>
    <row r="1256" spans="1:3" x14ac:dyDescent="0.2">
      <c r="A1256" s="40"/>
      <c r="B1256" s="40"/>
      <c r="C1256" s="40"/>
    </row>
    <row r="1257" spans="1:3" x14ac:dyDescent="0.2">
      <c r="A1257" s="40"/>
      <c r="B1257" s="40"/>
      <c r="C1257" s="40"/>
    </row>
    <row r="1258" spans="1:3" x14ac:dyDescent="0.2">
      <c r="A1258" s="40"/>
      <c r="B1258" s="40"/>
      <c r="C1258" s="40"/>
    </row>
    <row r="1259" spans="1:3" x14ac:dyDescent="0.2">
      <c r="A1259" s="40"/>
      <c r="B1259" s="40"/>
      <c r="C1259" s="40"/>
    </row>
    <row r="1260" spans="1:3" x14ac:dyDescent="0.2">
      <c r="A1260" s="40"/>
      <c r="B1260" s="40"/>
      <c r="C1260" s="40"/>
    </row>
    <row r="1261" spans="1:3" x14ac:dyDescent="0.2">
      <c r="A1261" s="40"/>
      <c r="B1261" s="40"/>
      <c r="C1261" s="40"/>
    </row>
    <row r="1262" spans="1:3" x14ac:dyDescent="0.2">
      <c r="A1262" s="40"/>
      <c r="B1262" s="40"/>
      <c r="C1262" s="40"/>
    </row>
    <row r="1263" spans="1:3" x14ac:dyDescent="0.2">
      <c r="A1263" s="40"/>
      <c r="B1263" s="40"/>
      <c r="C1263" s="40"/>
    </row>
    <row r="1264" spans="1:3" x14ac:dyDescent="0.2">
      <c r="A1264" s="40"/>
      <c r="B1264" s="40"/>
      <c r="C1264" s="40"/>
    </row>
    <row r="1265" s="40" customFormat="1" x14ac:dyDescent="0.2"/>
    <row r="1266" s="40" customFormat="1" x14ac:dyDescent="0.2"/>
    <row r="1267" s="40" customFormat="1" x14ac:dyDescent="0.2"/>
    <row r="1268" s="40" customFormat="1" x14ac:dyDescent="0.2"/>
    <row r="1269" s="40" customFormat="1" x14ac:dyDescent="0.2"/>
    <row r="1270" s="40" customFormat="1" x14ac:dyDescent="0.2"/>
    <row r="1271" s="40" customFormat="1" x14ac:dyDescent="0.2"/>
    <row r="1272" s="40" customFormat="1" x14ac:dyDescent="0.2"/>
    <row r="1273" s="40" customFormat="1" x14ac:dyDescent="0.2"/>
    <row r="1274" s="40" customFormat="1" x14ac:dyDescent="0.2"/>
    <row r="1275" s="40" customFormat="1" x14ac:dyDescent="0.2"/>
    <row r="1276" s="40" customFormat="1" x14ac:dyDescent="0.2"/>
    <row r="1277" s="40" customFormat="1" x14ac:dyDescent="0.2"/>
    <row r="1278" s="40" customFormat="1" x14ac:dyDescent="0.2"/>
    <row r="1279" s="40" customFormat="1" x14ac:dyDescent="0.2"/>
    <row r="1280" s="40" customFormat="1" x14ac:dyDescent="0.2"/>
    <row r="1281" s="40" customFormat="1" x14ac:dyDescent="0.2"/>
    <row r="1282" s="40" customFormat="1" x14ac:dyDescent="0.2"/>
    <row r="1283" s="40" customFormat="1" x14ac:dyDescent="0.2"/>
    <row r="1284" s="40" customFormat="1" x14ac:dyDescent="0.2"/>
    <row r="1285" s="40" customFormat="1" x14ac:dyDescent="0.2"/>
    <row r="1286" s="40" customFormat="1" x14ac:dyDescent="0.2"/>
    <row r="1287" s="40" customFormat="1" x14ac:dyDescent="0.2"/>
    <row r="1288" s="40" customFormat="1" x14ac:dyDescent="0.2"/>
    <row r="1289" s="40" customFormat="1" x14ac:dyDescent="0.2"/>
    <row r="1290" s="40" customFormat="1" x14ac:dyDescent="0.2"/>
    <row r="1291" s="40" customFormat="1" x14ac:dyDescent="0.2"/>
    <row r="1292" s="40" customFormat="1" x14ac:dyDescent="0.2"/>
    <row r="1293" s="40" customFormat="1" x14ac:dyDescent="0.2"/>
    <row r="1294" s="40" customFormat="1" x14ac:dyDescent="0.2"/>
    <row r="1295" s="40" customFormat="1" x14ac:dyDescent="0.2"/>
    <row r="1296" s="40" customFormat="1" x14ac:dyDescent="0.2"/>
    <row r="1297" s="40" customFormat="1" x14ac:dyDescent="0.2"/>
    <row r="1298" s="40" customFormat="1" x14ac:dyDescent="0.2"/>
    <row r="1299" s="40" customFormat="1" x14ac:dyDescent="0.2"/>
    <row r="1300" s="40" customFormat="1" x14ac:dyDescent="0.2"/>
    <row r="1301" s="40" customFormat="1" x14ac:dyDescent="0.2"/>
    <row r="1302" s="40" customFormat="1" x14ac:dyDescent="0.2"/>
    <row r="1303" s="40" customFormat="1" x14ac:dyDescent="0.2"/>
    <row r="1304" s="40" customFormat="1" x14ac:dyDescent="0.2"/>
    <row r="1305" s="40" customFormat="1" x14ac:dyDescent="0.2"/>
    <row r="1306" s="40" customFormat="1" x14ac:dyDescent="0.2"/>
    <row r="1307" s="40" customFormat="1" x14ac:dyDescent="0.2"/>
    <row r="1308" s="40" customFormat="1" x14ac:dyDescent="0.2"/>
    <row r="1309" s="40" customFormat="1" x14ac:dyDescent="0.2"/>
    <row r="1310" s="40" customFormat="1" x14ac:dyDescent="0.2"/>
    <row r="1311" s="40" customFormat="1" x14ac:dyDescent="0.2"/>
    <row r="1312" s="40" customFormat="1" x14ac:dyDescent="0.2"/>
    <row r="1313" s="40" customFormat="1" x14ac:dyDescent="0.2"/>
    <row r="1314" s="40" customFormat="1" x14ac:dyDescent="0.2"/>
    <row r="1315" s="40" customFormat="1" x14ac:dyDescent="0.2"/>
    <row r="1316" s="40" customFormat="1" x14ac:dyDescent="0.2"/>
    <row r="1317" s="40" customFormat="1" x14ac:dyDescent="0.2"/>
    <row r="1318" s="40" customFormat="1" x14ac:dyDescent="0.2"/>
    <row r="1319" s="40" customFormat="1" x14ac:dyDescent="0.2"/>
    <row r="1320" s="40" customFormat="1" x14ac:dyDescent="0.2"/>
    <row r="1321" s="40" customFormat="1" x14ac:dyDescent="0.2"/>
    <row r="1322" s="40" customFormat="1" x14ac:dyDescent="0.2"/>
    <row r="1323" s="40" customFormat="1" x14ac:dyDescent="0.2"/>
    <row r="1324" s="40" customFormat="1" x14ac:dyDescent="0.2"/>
    <row r="1325" s="40" customFormat="1" x14ac:dyDescent="0.2"/>
    <row r="1326" s="40" customFormat="1" x14ac:dyDescent="0.2"/>
    <row r="1327" s="40" customFormat="1" x14ac:dyDescent="0.2"/>
    <row r="1328" s="40" customFormat="1" x14ac:dyDescent="0.2"/>
    <row r="1329" s="40" customFormat="1" x14ac:dyDescent="0.2"/>
    <row r="1330" s="40" customFormat="1" x14ac:dyDescent="0.2"/>
    <row r="1331" s="40" customFormat="1" x14ac:dyDescent="0.2"/>
    <row r="1332" s="40" customFormat="1" x14ac:dyDescent="0.2"/>
    <row r="1333" s="40" customFormat="1" x14ac:dyDescent="0.2"/>
    <row r="1334" s="40" customFormat="1" x14ac:dyDescent="0.2"/>
    <row r="1335" s="40" customFormat="1" x14ac:dyDescent="0.2"/>
    <row r="1336" s="40" customFormat="1" x14ac:dyDescent="0.2"/>
    <row r="1337" s="40" customFormat="1" x14ac:dyDescent="0.2"/>
    <row r="1338" s="40" customFormat="1" x14ac:dyDescent="0.2"/>
    <row r="1339" s="40" customFormat="1" x14ac:dyDescent="0.2"/>
    <row r="1340" s="40" customFormat="1" x14ac:dyDescent="0.2"/>
    <row r="1341" s="40" customFormat="1" x14ac:dyDescent="0.2"/>
    <row r="1342" s="40" customFormat="1" x14ac:dyDescent="0.2"/>
    <row r="1343" s="40" customFormat="1" x14ac:dyDescent="0.2"/>
    <row r="1344" s="40" customFormat="1" x14ac:dyDescent="0.2"/>
    <row r="1345" s="40" customFormat="1" x14ac:dyDescent="0.2"/>
    <row r="1346" s="40" customFormat="1" x14ac:dyDescent="0.2"/>
    <row r="1347" s="40" customFormat="1" x14ac:dyDescent="0.2"/>
    <row r="1348" s="40" customFormat="1" x14ac:dyDescent="0.2"/>
    <row r="1349" s="40" customFormat="1" x14ac:dyDescent="0.2"/>
    <row r="1350" s="40" customFormat="1" x14ac:dyDescent="0.2"/>
    <row r="1351" s="40" customFormat="1" x14ac:dyDescent="0.2"/>
    <row r="1352" s="40" customFormat="1" x14ac:dyDescent="0.2"/>
    <row r="1353" s="40" customFormat="1" x14ac:dyDescent="0.2"/>
    <row r="1354" s="40" customFormat="1" x14ac:dyDescent="0.2"/>
    <row r="1355" s="40" customFormat="1" x14ac:dyDescent="0.2"/>
    <row r="1356" s="40" customFormat="1" x14ac:dyDescent="0.2"/>
    <row r="1357" s="40" customFormat="1" x14ac:dyDescent="0.2"/>
    <row r="1358" s="40" customFormat="1" x14ac:dyDescent="0.2"/>
    <row r="1359" s="40" customFormat="1" x14ac:dyDescent="0.2"/>
    <row r="1360" s="40" customFormat="1" x14ac:dyDescent="0.2"/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  <row r="7921" s="40" customFormat="1" x14ac:dyDescent="0.2"/>
    <row r="7922" s="40" customFormat="1" x14ac:dyDescent="0.2"/>
    <row r="7923" s="40" customFormat="1" x14ac:dyDescent="0.2"/>
    <row r="7924" s="40" customFormat="1" x14ac:dyDescent="0.2"/>
    <row r="7925" s="40" customFormat="1" x14ac:dyDescent="0.2"/>
    <row r="7926" s="40" customFormat="1" x14ac:dyDescent="0.2"/>
    <row r="7927" s="40" customFormat="1" x14ac:dyDescent="0.2"/>
    <row r="7928" s="40" customFormat="1" x14ac:dyDescent="0.2"/>
    <row r="7929" s="40" customFormat="1" x14ac:dyDescent="0.2"/>
    <row r="7930" s="40" customFormat="1" x14ac:dyDescent="0.2"/>
    <row r="7931" s="40" customFormat="1" x14ac:dyDescent="0.2"/>
    <row r="7932" s="40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41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Anamarija Borčić</cp:lastModifiedBy>
  <cp:lastPrinted>2023-07-24T12:33:14Z</cp:lastPrinted>
  <dcterms:created xsi:type="dcterms:W3CDTF">2022-08-12T12:51:27Z</dcterms:created>
  <dcterms:modified xsi:type="dcterms:W3CDTF">2026-03-24T10:51:26Z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