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risevac\Desktop\ODO OS - godišnje izvršenje FP 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<sst xmlns="http://schemas.openxmlformats.org/spreadsheetml/2006/main" count="372" uniqueCount="178">
  <si>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</si>
  <si>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</si>
  <si>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</si>
  <si>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</si>
  <si>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</si>
  <si>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</si>
  <si>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</si>
  <si>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</si>
  <si>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</si>
  <si>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</si>
  <si>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</si>
  <si>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</si>
  <si>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</si>
  <si>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</si>
  <si>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</si>
  <si>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</si>
  <si>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</si>
  <si>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</si>
  <si>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</si>
  <si>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</si>
  <si>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</si>
  <si>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</si>
  <si>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</si>
  <si>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</si>
  <si>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</si>
  <si>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</si>
  <si>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</si>
  <si>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</si>
  <si>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</si>
  <si>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</si>
  <si>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</si>
  <si>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</si>
  <si>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</si>
  <si>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</si>
  <si>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</si>
  <si>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</si>
  <si>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</si>
  <si>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</si>
  <si>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</si>
  <si>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</si>
  <si>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</si>
  <si>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</si>
  <si>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</si>
  <si>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</si>
  <si>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</si>
  <si>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</si>
  <si>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</si>
  <si>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</si>
  <si>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</si>
  <si>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</si>
  <si>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</si>
  <si>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</si>
  <si>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</si>
  <si>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</si>
  <si>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</si>
  <si>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</si>
  <si>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</si>
  <si>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</si>
  <si>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</si>
  <si>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</si>
  <si>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</si>
  <si>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</si>
  <si>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</si>
  <si>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</si>
  <si>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</si>
  <si>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</si>
  <si>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</si>
  <si>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</si>
  <si>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</si>
  <si>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</si>
  <si>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</si>
  <si>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</si>
  <si>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</si>
  <si>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</si>
  <si>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</si>
  <si>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</si>
  <si>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</si>
  <si>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</si>
  <si>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</si>
  <si>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</si>
  <si>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</si>
  <si>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</si>
  <si>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</si>
  <si>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</si>
  <si>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</si>
  <si>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</si>
  <si>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</si>
  <si>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</si>
  <si>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</si>
  <si>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</si>
  <si>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</si>
  <si>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</si>
  <si>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</si>
  <si>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</si>
  <si>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</si>
  <si>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</si>
  <si>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</si>
  <si>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</si>
  <si>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</si>
  <si>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</si>
  <si>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</si>
  <si>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</si>
  <si>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</si>
  <si>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</si>
  <si>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</si>
  <si>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</si>
  <si>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</si>
  <si>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</si>
  <si>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</si>
  <si>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</si>
  <si>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</si>
  <si>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</si>
  <si>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</si>
  <si>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</si>
  <si>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</si>
  <si>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</si>
  <si>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</si>
  <si>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</si>
  <si>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</si>
  <si>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</si>
  <si>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</si>
  <si>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</si>
  <si>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</si>
  <si>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</si>
  <si>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</si>
  <si>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</si>
  <si>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</si>
  <si>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</si>
  <si>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</si>
  <si>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</si>
  <si>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</si>
  <si>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</si>
  <si>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</si>
  <si>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</si>
  <si>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</si>
  <si>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</si>
  <si>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</si>
  <si>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</si>
  <si>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</si>
  <si>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</si>
  <si>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</si>
  <si>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</si>
  <si>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</si>
  <si>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</si>
  <si>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</si>
  <si>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</si>
  <si>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</si>
  <si>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</si>
  <si>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</si>
  <si>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</si>
  <si>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</si>
  <si>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</si>
  <si>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</si>
  <si>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</si>
  <si>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</si>
  <si>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</si>
  <si>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</si>
  <si>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</si>
  <si>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</si>
  <si>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</si>
  <si>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</si>
  <si>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</si>
  <si>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</si>
  <si>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</si>
  <si>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</si>
  <si>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</si>
  <si>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</si>
  <si>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</si>
  <si>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4760 OSIJEK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</si>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</sst>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B3" sqref="B3:L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3237628.03</v>
      </c>
      <c r="H10" s="87">
        <v>3874653</v>
      </c>
      <c r="I10" s="87">
        <v>3822210</v>
      </c>
      <c r="J10" s="87">
        <v>3819355.35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3237628.03</v>
      </c>
      <c r="H12" s="88">
        <f>ROUND(H10+H11,2)</f>
        <v>3874653</v>
      </c>
      <c r="I12" s="88">
        <f>ROUND(I10+I11,2)</f>
        <v>3822210</v>
      </c>
      <c r="J12" s="88">
        <f>ROUND(J10+J11,2)</f>
        <v>3819355.35</v>
      </c>
      <c r="K12" s="89">
        <f>J12/G12*100</f>
        <v>117.967700878844</v>
      </c>
      <c r="L12" s="89">
        <f>J12/I12*100</f>
        <v>99.925314150713788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3234286.28</v>
      </c>
      <c r="H13" s="87">
        <v>3871189</v>
      </c>
      <c r="I13" s="87">
        <v>3818746</v>
      </c>
      <c r="J13" s="87">
        <v>3815923.73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3353.29</v>
      </c>
      <c r="H14" s="87">
        <v>3464</v>
      </c>
      <c r="I14" s="87">
        <v>3464</v>
      </c>
      <c r="J14" s="87">
        <v>3453.56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3237639.57</v>
      </c>
      <c r="H15" s="88">
        <f>ROUND(H13+H14,2)</f>
        <v>3874653</v>
      </c>
      <c r="I15" s="88">
        <f>ROUND(I13+I14,2)</f>
        <v>3822210</v>
      </c>
      <c r="J15" s="88">
        <f>ROUND(J13+J14,2)</f>
        <v>3819377.29</v>
      </c>
      <c r="K15" s="89">
        <f>J15/G15*100</f>
        <v>117.96795805779</v>
      </c>
      <c r="L15" s="89">
        <f>J15/I15*100</f>
        <v>99.925888164177294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-11.54</v>
      </c>
      <c r="H16" s="91">
        <f>ROUND(H12-H15,2)</f>
        <v>0</v>
      </c>
      <c r="I16" s="91">
        <f>ROUND(I12-I15,2)</f>
        <v>0</v>
      </c>
      <c r="J16" s="91">
        <f>ROUND(J12-J15,2)</f>
        <v>-21.94</v>
      </c>
      <c r="K16" s="89">
        <f>J16/G16*100</f>
        <v>190.12131715771201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38.97</v>
      </c>
      <c r="H24" s="87"/>
      <c r="I24" s="87"/>
      <c r="J24" s="87">
        <v>27.43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-27.43</v>
      </c>
      <c r="H25" s="87"/>
      <c r="I25" s="87"/>
      <c r="J25" s="87">
        <v>-5.49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11.54</v>
      </c>
      <c r="H26" s="95">
        <f>ROUND(H24+H25,2)</f>
        <v>0</v>
      </c>
      <c r="I26" s="95">
        <f>ROUND(I24+I25,2)</f>
        <v>0</v>
      </c>
      <c r="J26" s="95">
        <f>ROUND(J24+J25,2)</f>
        <v>21.94</v>
      </c>
      <c r="K26" s="94">
        <f>J26/G26*100</f>
        <v>190.12131715771201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topLeftCell="A37" zoomScale="90" zoomScaleNormal="90" workbookViewId="0">
      <selection activeCell="F63" sqref="F6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3237628.03</v>
      </c>
      <c r="H10" s="66">
        <f>H11</f>
        <v>3874653</v>
      </c>
      <c r="I10" s="66">
        <f>I11</f>
        <v>3822210</v>
      </c>
      <c r="J10" s="66">
        <f>J11</f>
        <v>3819355.35</v>
      </c>
      <c r="K10" s="70">
        <f t="shared" ref="K10:K18" si="0">(J10*100)/G10</f>
        <v>117.96770087884371</v>
      </c>
      <c r="L10" s="70">
        <f t="shared" ref="L10:L18" si="1">(J10*100)/I10</f>
        <v>99.925314150713859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3237628.03</v>
      </c>
      <c r="H11" s="66">
        <f>H12+H15</f>
        <v>3874653</v>
      </c>
      <c r="I11" s="66">
        <f>I12+I15</f>
        <v>3822210</v>
      </c>
      <c r="J11" s="66">
        <f>J12+J15</f>
        <v>3819355.35</v>
      </c>
      <c r="K11" s="66">
        <f t="shared" si="0"/>
        <v>117.96770087884371</v>
      </c>
      <c r="L11" s="66">
        <f t="shared" si="1"/>
        <v>99.925314150713859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403.01</v>
      </c>
      <c r="H12" s="66">
        <f t="shared" si="2"/>
        <v>796</v>
      </c>
      <c r="I12" s="66">
        <f t="shared" si="2"/>
        <v>796</v>
      </c>
      <c r="J12" s="66">
        <f t="shared" si="2"/>
        <v>447.54</v>
      </c>
      <c r="K12" s="66">
        <f t="shared" si="0"/>
        <v>111.04935361405424</v>
      </c>
      <c r="L12" s="66">
        <f t="shared" si="1"/>
        <v>56.223618090452263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403.01</v>
      </c>
      <c r="H13" s="66">
        <f t="shared" si="2"/>
        <v>796</v>
      </c>
      <c r="I13" s="66">
        <f t="shared" si="2"/>
        <v>796</v>
      </c>
      <c r="J13" s="66">
        <f t="shared" si="2"/>
        <v>447.54</v>
      </c>
      <c r="K13" s="66">
        <f t="shared" si="0"/>
        <v>111.04935361405424</v>
      </c>
      <c r="L13" s="66">
        <f t="shared" si="1"/>
        <v>56.223618090452263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403.01</v>
      </c>
      <c r="H14" s="67">
        <v>796</v>
      </c>
      <c r="I14" s="67">
        <v>796</v>
      </c>
      <c r="J14" s="67">
        <v>447.54</v>
      </c>
      <c r="K14" s="67">
        <f t="shared" si="0"/>
        <v>111.04935361405424</v>
      </c>
      <c r="L14" s="67">
        <f t="shared" si="1"/>
        <v>56.223618090452263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3237225.02</v>
      </c>
      <c r="H15" s="66">
        <f>H16</f>
        <v>3873857</v>
      </c>
      <c r="I15" s="66">
        <f>I16</f>
        <v>3821414</v>
      </c>
      <c r="J15" s="66">
        <f>J16</f>
        <v>3818907.81</v>
      </c>
      <c r="K15" s="66">
        <f t="shared" si="0"/>
        <v>117.96856216068662</v>
      </c>
      <c r="L15" s="66">
        <f t="shared" si="1"/>
        <v>99.934417207871221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3237225.02</v>
      </c>
      <c r="H16" s="66">
        <f>H17+H18</f>
        <v>3873857</v>
      </c>
      <c r="I16" s="66">
        <f>I17+I18</f>
        <v>3821414</v>
      </c>
      <c r="J16" s="66">
        <f>J17+J18</f>
        <v>3818907.81</v>
      </c>
      <c r="K16" s="66">
        <f t="shared" si="0"/>
        <v>117.96856216068662</v>
      </c>
      <c r="L16" s="66">
        <f t="shared" si="1"/>
        <v>99.934417207871221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3233871.73</v>
      </c>
      <c r="H17" s="67">
        <v>3870393</v>
      </c>
      <c r="I17" s="67">
        <v>3817950</v>
      </c>
      <c r="J17" s="67">
        <v>3815454.25</v>
      </c>
      <c r="K17" s="67">
        <f t="shared" si="0"/>
        <v>117.984093636268</v>
      </c>
      <c r="L17" s="67">
        <f t="shared" si="1"/>
        <v>99.934631150224604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3353.29</v>
      </c>
      <c r="H18" s="67">
        <v>3464</v>
      </c>
      <c r="I18" s="67">
        <v>3464</v>
      </c>
      <c r="J18" s="67">
        <v>3453.56</v>
      </c>
      <c r="K18" s="67">
        <f t="shared" si="0"/>
        <v>102.99019768645121</v>
      </c>
      <c r="L18" s="67">
        <f t="shared" si="1"/>
        <v>99.698614318706703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G24+G68</f>
        <v>3237639.5700000008</v>
      </c>
      <c r="H23" s="66">
        <f>H24+H68</f>
        <v>3874653</v>
      </c>
      <c r="I23" s="66">
        <f>I24+I68</f>
        <v>3822210</v>
      </c>
      <c r="J23" s="66">
        <f>J24+J68</f>
        <v>3819377.29</v>
      </c>
      <c r="K23" s="71">
        <f t="shared" ref="K23:K54" si="3">(J23*100)/G23</f>
        <v>117.96795805778959</v>
      </c>
      <c r="L23" s="71">
        <f t="shared" ref="L23:L54" si="4">(J23*100)/I23</f>
        <v>99.925888164177266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G25+G34+G62</f>
        <v>3234286.2800000007</v>
      </c>
      <c r="H24" s="66">
        <f>H25+H34+H62</f>
        <v>3871189</v>
      </c>
      <c r="I24" s="66">
        <f>I25+I34+I62</f>
        <v>3818746</v>
      </c>
      <c r="J24" s="66">
        <f>J25+J34+J62</f>
        <v>3815923.73</v>
      </c>
      <c r="K24" s="66">
        <f t="shared" si="3"/>
        <v>117.98348691631587</v>
      </c>
      <c r="L24" s="66">
        <f t="shared" si="4"/>
        <v>99.926094325205185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2854129.6200000006</v>
      </c>
      <c r="H25" s="66">
        <f>H26+H29+H31</f>
        <v>3469218</v>
      </c>
      <c r="I25" s="66">
        <f>I26+I29+I31</f>
        <v>3411763</v>
      </c>
      <c r="J25" s="66">
        <f>J26+J29+J31</f>
        <v>3411577.12</v>
      </c>
      <c r="K25" s="66">
        <f t="shared" si="3"/>
        <v>119.53126081218412</v>
      </c>
      <c r="L25" s="66">
        <f t="shared" si="4"/>
        <v>99.994551790379347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2369241.4600000004</v>
      </c>
      <c r="H26" s="66">
        <f>H27+H28</f>
        <v>2907269</v>
      </c>
      <c r="I26" s="66">
        <f>I27+I28</f>
        <v>2848991</v>
      </c>
      <c r="J26" s="66">
        <f>J27+J28</f>
        <v>2848947.79</v>
      </c>
      <c r="K26" s="66">
        <f t="shared" si="3"/>
        <v>120.24725373495698</v>
      </c>
      <c r="L26" s="66">
        <f t="shared" si="4"/>
        <v>99.998483322692138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2343573.7200000002</v>
      </c>
      <c r="H27" s="67">
        <v>2887269</v>
      </c>
      <c r="I27" s="67">
        <v>2826146</v>
      </c>
      <c r="J27" s="67">
        <v>2826103.74</v>
      </c>
      <c r="K27" s="67">
        <f t="shared" si="3"/>
        <v>120.58949611365328</v>
      </c>
      <c r="L27" s="67">
        <f t="shared" si="4"/>
        <v>99.998504677394592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25667.74</v>
      </c>
      <c r="H28" s="67">
        <v>20000</v>
      </c>
      <c r="I28" s="67">
        <v>22845</v>
      </c>
      <c r="J28" s="67">
        <v>22844.05</v>
      </c>
      <c r="K28" s="67">
        <f t="shared" si="3"/>
        <v>88.999070428483378</v>
      </c>
      <c r="L28" s="67">
        <f t="shared" si="4"/>
        <v>99.99584154081856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71013.56</v>
      </c>
      <c r="H29" s="66">
        <f>H30</f>
        <v>81750</v>
      </c>
      <c r="I29" s="66">
        <f>I30</f>
        <v>76473</v>
      </c>
      <c r="J29" s="66">
        <f>J30</f>
        <v>76472.45</v>
      </c>
      <c r="K29" s="66">
        <f t="shared" si="3"/>
        <v>107.68710933517487</v>
      </c>
      <c r="L29" s="66">
        <f t="shared" si="4"/>
        <v>99.999280791913492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71013.56</v>
      </c>
      <c r="H30" s="67">
        <v>81750</v>
      </c>
      <c r="I30" s="67">
        <v>76473</v>
      </c>
      <c r="J30" s="67">
        <v>76472.45</v>
      </c>
      <c r="K30" s="67">
        <f t="shared" si="3"/>
        <v>107.68710933517487</v>
      </c>
      <c r="L30" s="67">
        <f t="shared" si="4"/>
        <v>99.999280791913492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413874.60000000003</v>
      </c>
      <c r="H31" s="66">
        <f>H32+H33</f>
        <v>480199</v>
      </c>
      <c r="I31" s="66">
        <f>I32+I33</f>
        <v>486299</v>
      </c>
      <c r="J31" s="66">
        <f>J32+J33</f>
        <v>486156.87999999995</v>
      </c>
      <c r="K31" s="66">
        <f t="shared" si="3"/>
        <v>117.46477797864377</v>
      </c>
      <c r="L31" s="66">
        <f t="shared" si="4"/>
        <v>99.970775181524118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22949.759999999998</v>
      </c>
      <c r="H32" s="67">
        <v>16200</v>
      </c>
      <c r="I32" s="67">
        <v>16200</v>
      </c>
      <c r="J32" s="67">
        <v>16091.16</v>
      </c>
      <c r="K32" s="67">
        <f t="shared" si="3"/>
        <v>70.114720153936261</v>
      </c>
      <c r="L32" s="67">
        <f t="shared" si="4"/>
        <v>99.328148148148145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390924.84</v>
      </c>
      <c r="H33" s="67">
        <v>463999</v>
      </c>
      <c r="I33" s="67">
        <v>470099</v>
      </c>
      <c r="J33" s="67">
        <v>470065.72</v>
      </c>
      <c r="K33" s="67">
        <f t="shared" si="3"/>
        <v>120.2445257763615</v>
      </c>
      <c r="L33" s="67">
        <f t="shared" si="4"/>
        <v>99.992920640120488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G35+G40+G44+G54+G56</f>
        <v>367097.17</v>
      </c>
      <c r="H34" s="66">
        <f>H35+H40+H44+H54+H56</f>
        <v>388640</v>
      </c>
      <c r="I34" s="66">
        <f>I35+I40+I44+I54+I56</f>
        <v>393742</v>
      </c>
      <c r="J34" s="66">
        <f>J35+J40+J44+J54+J56</f>
        <v>391798.67000000004</v>
      </c>
      <c r="K34" s="66">
        <f t="shared" si="3"/>
        <v>106.72887235823693</v>
      </c>
      <c r="L34" s="66">
        <f t="shared" si="4"/>
        <v>99.506445845248919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52450.03</v>
      </c>
      <c r="H35" s="66">
        <f>H36+H37+H38+H39</f>
        <v>67240</v>
      </c>
      <c r="I35" s="66">
        <f>I36+I37+I38+I39</f>
        <v>66555</v>
      </c>
      <c r="J35" s="66">
        <f>J36+J37+J38+J39</f>
        <v>65891.19</v>
      </c>
      <c r="K35" s="66">
        <f t="shared" si="3"/>
        <v>125.62660116686301</v>
      </c>
      <c r="L35" s="66">
        <f t="shared" si="4"/>
        <v>99.002614379084974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5046.83</v>
      </c>
      <c r="H36" s="67">
        <v>7454</v>
      </c>
      <c r="I36" s="67">
        <v>7059</v>
      </c>
      <c r="J36" s="67">
        <v>6399.72</v>
      </c>
      <c r="K36" s="67">
        <f t="shared" si="3"/>
        <v>126.80672818383024</v>
      </c>
      <c r="L36" s="67">
        <f t="shared" si="4"/>
        <v>90.66043348916277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46388.67</v>
      </c>
      <c r="H37" s="67">
        <v>58000</v>
      </c>
      <c r="I37" s="67">
        <v>58788</v>
      </c>
      <c r="J37" s="67">
        <v>58787.79</v>
      </c>
      <c r="K37" s="67">
        <f t="shared" si="3"/>
        <v>126.72876803754021</v>
      </c>
      <c r="L37" s="67">
        <f t="shared" si="4"/>
        <v>99.999642784241686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829</v>
      </c>
      <c r="H38" s="67">
        <v>1124</v>
      </c>
      <c r="I38" s="67">
        <v>640</v>
      </c>
      <c r="J38" s="67">
        <v>640</v>
      </c>
      <c r="K38" s="67">
        <f t="shared" si="3"/>
        <v>77.201447527141127</v>
      </c>
      <c r="L38" s="67">
        <f t="shared" si="4"/>
        <v>100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185.53</v>
      </c>
      <c r="H39" s="67">
        <v>662</v>
      </c>
      <c r="I39" s="67">
        <v>68</v>
      </c>
      <c r="J39" s="67">
        <v>63.68</v>
      </c>
      <c r="K39" s="67">
        <f t="shared" si="3"/>
        <v>34.323290033956773</v>
      </c>
      <c r="L39" s="67">
        <f t="shared" si="4"/>
        <v>93.647058823529406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51568.130000000005</v>
      </c>
      <c r="H40" s="66">
        <f>H41+H42+H43</f>
        <v>70172</v>
      </c>
      <c r="I40" s="66">
        <f>I41+I42+I43</f>
        <v>60434</v>
      </c>
      <c r="J40" s="66">
        <f>J41+J42+J43</f>
        <v>60106.990000000005</v>
      </c>
      <c r="K40" s="66">
        <f t="shared" si="3"/>
        <v>116.55840535617637</v>
      </c>
      <c r="L40" s="66">
        <f t="shared" si="4"/>
        <v>99.458897309461562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27416.55</v>
      </c>
      <c r="H41" s="67">
        <v>35796</v>
      </c>
      <c r="I41" s="67">
        <v>32329</v>
      </c>
      <c r="J41" s="67">
        <v>32002.43</v>
      </c>
      <c r="K41" s="67">
        <f t="shared" si="3"/>
        <v>116.72668515914658</v>
      </c>
      <c r="L41" s="67">
        <f t="shared" si="4"/>
        <v>98.989854310371499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22942.86</v>
      </c>
      <c r="H42" s="67">
        <v>33181</v>
      </c>
      <c r="I42" s="67">
        <v>26114</v>
      </c>
      <c r="J42" s="67">
        <v>26113.7</v>
      </c>
      <c r="K42" s="67">
        <f t="shared" si="3"/>
        <v>113.82059603728567</v>
      </c>
      <c r="L42" s="67">
        <f t="shared" si="4"/>
        <v>99.998851190932072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1208.72</v>
      </c>
      <c r="H43" s="67">
        <v>1195</v>
      </c>
      <c r="I43" s="67">
        <v>1991</v>
      </c>
      <c r="J43" s="67">
        <v>1990.86</v>
      </c>
      <c r="K43" s="67">
        <f t="shared" si="3"/>
        <v>164.7081209874909</v>
      </c>
      <c r="L43" s="67">
        <f t="shared" si="4"/>
        <v>99.992968357609243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257389.21000000002</v>
      </c>
      <c r="H44" s="66">
        <f>H45+H46+H47+H48+H49+H50+H51+H52+H53</f>
        <v>242199</v>
      </c>
      <c r="I44" s="66">
        <f>I45+I46+I47+I48+I49+I50+I51+I52+I53</f>
        <v>263484</v>
      </c>
      <c r="J44" s="66">
        <f>J45+J46+J47+J48+J49+J50+J51+J52+J53</f>
        <v>262981.05000000005</v>
      </c>
      <c r="K44" s="66">
        <f t="shared" si="3"/>
        <v>102.17252308284407</v>
      </c>
      <c r="L44" s="66">
        <f t="shared" si="4"/>
        <v>99.809115544017857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26981.439999999999</v>
      </c>
      <c r="H45" s="67">
        <v>31000</v>
      </c>
      <c r="I45" s="67">
        <v>37010</v>
      </c>
      <c r="J45" s="67">
        <v>37009.550000000003</v>
      </c>
      <c r="K45" s="67">
        <f t="shared" si="3"/>
        <v>137.1666968108448</v>
      </c>
      <c r="L45" s="67">
        <f t="shared" si="4"/>
        <v>99.998784112402049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8957.06</v>
      </c>
      <c r="H46" s="67">
        <v>11281</v>
      </c>
      <c r="I46" s="67">
        <v>8761</v>
      </c>
      <c r="J46" s="67">
        <v>8684.9699999999993</v>
      </c>
      <c r="K46" s="67">
        <f t="shared" si="3"/>
        <v>96.962284499601438</v>
      </c>
      <c r="L46" s="67">
        <f t="shared" si="4"/>
        <v>99.132176692158424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3313.72</v>
      </c>
      <c r="H47" s="67">
        <v>1000</v>
      </c>
      <c r="I47" s="67">
        <v>418</v>
      </c>
      <c r="J47" s="67">
        <v>417.5</v>
      </c>
      <c r="K47" s="67">
        <f t="shared" si="3"/>
        <v>12.599133300339197</v>
      </c>
      <c r="L47" s="67">
        <f t="shared" si="4"/>
        <v>99.880382775119614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14529.72</v>
      </c>
      <c r="H48" s="67">
        <v>17254</v>
      </c>
      <c r="I48" s="67">
        <v>19519</v>
      </c>
      <c r="J48" s="67">
        <v>19518.63</v>
      </c>
      <c r="K48" s="67">
        <f t="shared" si="3"/>
        <v>134.33589910886101</v>
      </c>
      <c r="L48" s="67">
        <f t="shared" si="4"/>
        <v>99.998104411086629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5259.52</v>
      </c>
      <c r="H49" s="67">
        <v>8118</v>
      </c>
      <c r="I49" s="67">
        <v>5847</v>
      </c>
      <c r="J49" s="67">
        <v>5846.34</v>
      </c>
      <c r="K49" s="67">
        <f t="shared" si="3"/>
        <v>111.15729192017521</v>
      </c>
      <c r="L49" s="67">
        <f t="shared" si="4"/>
        <v>99.988712160082088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6789.07</v>
      </c>
      <c r="H50" s="67">
        <v>5000</v>
      </c>
      <c r="I50" s="67">
        <v>3742</v>
      </c>
      <c r="J50" s="67">
        <v>3318.6</v>
      </c>
      <c r="K50" s="67">
        <f t="shared" si="3"/>
        <v>48.881511016972873</v>
      </c>
      <c r="L50" s="67">
        <f t="shared" si="4"/>
        <v>88.685195082843393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188674.64</v>
      </c>
      <c r="H51" s="67">
        <v>159300</v>
      </c>
      <c r="I51" s="67">
        <v>179509</v>
      </c>
      <c r="J51" s="67">
        <v>179508.32</v>
      </c>
      <c r="K51" s="67">
        <f t="shared" si="3"/>
        <v>95.141731819390245</v>
      </c>
      <c r="L51" s="67">
        <f t="shared" si="4"/>
        <v>99.999621188909742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16.62</v>
      </c>
      <c r="H52" s="67">
        <v>796</v>
      </c>
      <c r="I52" s="67">
        <v>20</v>
      </c>
      <c r="J52" s="67">
        <v>19.920000000000002</v>
      </c>
      <c r="K52" s="67">
        <f t="shared" si="3"/>
        <v>119.85559566787003</v>
      </c>
      <c r="L52" s="67">
        <f t="shared" si="4"/>
        <v>99.6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2867.42</v>
      </c>
      <c r="H53" s="67">
        <v>8450</v>
      </c>
      <c r="I53" s="67">
        <v>8658</v>
      </c>
      <c r="J53" s="67">
        <v>8657.2199999999993</v>
      </c>
      <c r="K53" s="67">
        <f t="shared" si="3"/>
        <v>301.91670560992111</v>
      </c>
      <c r="L53" s="67">
        <f t="shared" si="4"/>
        <v>99.990990990990994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391</v>
      </c>
      <c r="H54" s="66">
        <f>H55</f>
        <v>1000</v>
      </c>
      <c r="I54" s="66">
        <f>I55</f>
        <v>219</v>
      </c>
      <c r="J54" s="66">
        <f>J55</f>
        <v>218.08</v>
      </c>
      <c r="K54" s="66">
        <f t="shared" si="3"/>
        <v>55.774936061381077</v>
      </c>
      <c r="L54" s="66">
        <f t="shared" si="4"/>
        <v>99.579908675799089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391</v>
      </c>
      <c r="H55" s="67">
        <v>1000</v>
      </c>
      <c r="I55" s="67">
        <v>219</v>
      </c>
      <c r="J55" s="67">
        <v>218.08</v>
      </c>
      <c r="K55" s="67">
        <f t="shared" ref="K55:K86" si="5">(J55*100)/G55</f>
        <v>55.774936061381077</v>
      </c>
      <c r="L55" s="67">
        <f t="shared" ref="L55:L71" si="6">(J55*100)/I55</f>
        <v>99.579908675799089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</f>
        <v>5298.8</v>
      </c>
      <c r="H56" s="66">
        <f>H57+H58+H59+H60+H61</f>
        <v>8029</v>
      </c>
      <c r="I56" s="66">
        <f>I57+I58+I59+I60+I61</f>
        <v>3050</v>
      </c>
      <c r="J56" s="66">
        <f>J57+J58+J59+J60+J61</f>
        <v>2601.3599999999997</v>
      </c>
      <c r="K56" s="66">
        <f t="shared" si="5"/>
        <v>49.093379633124478</v>
      </c>
      <c r="L56" s="66">
        <f t="shared" si="6"/>
        <v>85.290491803278684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929</v>
      </c>
      <c r="H57" s="67">
        <v>1059</v>
      </c>
      <c r="I57" s="67">
        <v>1058</v>
      </c>
      <c r="J57" s="67">
        <v>610.62</v>
      </c>
      <c r="K57" s="67">
        <f t="shared" si="5"/>
        <v>65.728740581270188</v>
      </c>
      <c r="L57" s="67">
        <f t="shared" si="6"/>
        <v>57.714555765595463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796</v>
      </c>
      <c r="H58" s="67">
        <v>800</v>
      </c>
      <c r="I58" s="67">
        <v>800</v>
      </c>
      <c r="J58" s="67">
        <v>800</v>
      </c>
      <c r="K58" s="67">
        <f t="shared" si="5"/>
        <v>100.50251256281408</v>
      </c>
      <c r="L58" s="67">
        <f t="shared" si="6"/>
        <v>100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3031.7</v>
      </c>
      <c r="H59" s="67">
        <v>2170</v>
      </c>
      <c r="I59" s="67">
        <v>502</v>
      </c>
      <c r="J59" s="67">
        <v>501.44</v>
      </c>
      <c r="K59" s="67">
        <f t="shared" si="5"/>
        <v>16.539895108355051</v>
      </c>
      <c r="L59" s="67">
        <f t="shared" si="6"/>
        <v>99.888446215139439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1000</v>
      </c>
      <c r="I60" s="67">
        <v>0</v>
      </c>
      <c r="J60" s="67">
        <v>0</v>
      </c>
      <c r="K60" s="67" t="e">
        <f t="shared" si="5"/>
        <v>#DIV/0!</v>
      </c>
      <c r="L60" s="67" t="e">
        <f t="shared" si="6"/>
        <v>#DIV/0!</v>
      </c>
    </row>
    <row r="61" spans="2:12" x14ac:dyDescent="0.25">
      <c r="B61" s="67"/>
      <c r="C61" s="67"/>
      <c r="D61" s="67"/>
      <c r="E61" s="67" t="s">
        <v>139</v>
      </c>
      <c r="F61" s="67" t="s">
        <v>130</v>
      </c>
      <c r="G61" s="67">
        <v>542.1</v>
      </c>
      <c r="H61" s="67">
        <v>3000</v>
      </c>
      <c r="I61" s="67">
        <v>690</v>
      </c>
      <c r="J61" s="67">
        <v>689.3</v>
      </c>
      <c r="K61" s="67">
        <f t="shared" si="5"/>
        <v>127.15366168603578</v>
      </c>
      <c r="L61" s="67">
        <f t="shared" si="6"/>
        <v>99.898550724637687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13059.49</v>
      </c>
      <c r="H62" s="66">
        <f>H63+H65</f>
        <v>13331</v>
      </c>
      <c r="I62" s="66">
        <f>I63+I65</f>
        <v>13241</v>
      </c>
      <c r="J62" s="66">
        <f>J63+J65</f>
        <v>12547.94</v>
      </c>
      <c r="K62" s="66">
        <f t="shared" si="5"/>
        <v>96.082925137199084</v>
      </c>
      <c r="L62" s="66">
        <f t="shared" si="6"/>
        <v>94.76580318707046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216.59</v>
      </c>
      <c r="H63" s="66">
        <f>H64</f>
        <v>131</v>
      </c>
      <c r="I63" s="66">
        <f>I64</f>
        <v>131</v>
      </c>
      <c r="J63" s="66">
        <f>J64</f>
        <v>130.94</v>
      </c>
      <c r="K63" s="66">
        <f t="shared" si="5"/>
        <v>60.455238007294888</v>
      </c>
      <c r="L63" s="66">
        <f t="shared" si="6"/>
        <v>99.954198473282446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216.59</v>
      </c>
      <c r="H64" s="67">
        <v>131</v>
      </c>
      <c r="I64" s="67">
        <v>131</v>
      </c>
      <c r="J64" s="67">
        <v>130.94</v>
      </c>
      <c r="K64" s="67">
        <f t="shared" si="5"/>
        <v>60.455238007294888</v>
      </c>
      <c r="L64" s="67">
        <f t="shared" si="6"/>
        <v>99.954198473282446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12842.9</v>
      </c>
      <c r="H65" s="66">
        <f>H66+H67</f>
        <v>13200</v>
      </c>
      <c r="I65" s="66">
        <f>I66+I67</f>
        <v>13110</v>
      </c>
      <c r="J65" s="66">
        <f>J66+J67</f>
        <v>12417</v>
      </c>
      <c r="K65" s="66">
        <f t="shared" si="5"/>
        <v>96.683770799430036</v>
      </c>
      <c r="L65" s="66">
        <f t="shared" si="6"/>
        <v>94.713958810068647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1057.9000000000001</v>
      </c>
      <c r="H66" s="67">
        <v>1050</v>
      </c>
      <c r="I66" s="67">
        <v>960</v>
      </c>
      <c r="J66" s="67">
        <v>951.73</v>
      </c>
      <c r="K66" s="67">
        <f t="shared" si="5"/>
        <v>89.964079780697602</v>
      </c>
      <c r="L66" s="67">
        <f t="shared" si="6"/>
        <v>99.138541666666669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11785</v>
      </c>
      <c r="H67" s="67">
        <v>12150</v>
      </c>
      <c r="I67" s="67">
        <v>12150</v>
      </c>
      <c r="J67" s="67">
        <v>11465.27</v>
      </c>
      <c r="K67" s="67">
        <f t="shared" si="5"/>
        <v>97.286974968179891</v>
      </c>
      <c r="L67" s="67">
        <f t="shared" si="6"/>
        <v>94.364362139917702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 t="shared" ref="G68:J70" si="7">G69</f>
        <v>3353.29</v>
      </c>
      <c r="H68" s="66">
        <f t="shared" si="7"/>
        <v>3464</v>
      </c>
      <c r="I68" s="66">
        <f t="shared" si="7"/>
        <v>3464</v>
      </c>
      <c r="J68" s="66">
        <f t="shared" si="7"/>
        <v>3453.56</v>
      </c>
      <c r="K68" s="66">
        <f t="shared" si="5"/>
        <v>102.99019768645121</v>
      </c>
      <c r="L68" s="66">
        <f t="shared" si="6"/>
        <v>99.698614318706703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 t="shared" si="7"/>
        <v>3353.29</v>
      </c>
      <c r="H69" s="66">
        <f t="shared" si="7"/>
        <v>3464</v>
      </c>
      <c r="I69" s="66">
        <f t="shared" si="7"/>
        <v>3464</v>
      </c>
      <c r="J69" s="66">
        <f t="shared" si="7"/>
        <v>3453.56</v>
      </c>
      <c r="K69" s="66">
        <f t="shared" si="5"/>
        <v>102.99019768645121</v>
      </c>
      <c r="L69" s="66">
        <f t="shared" si="6"/>
        <v>99.698614318706703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 t="shared" si="7"/>
        <v>3353.29</v>
      </c>
      <c r="H70" s="66">
        <f t="shared" si="7"/>
        <v>3464</v>
      </c>
      <c r="I70" s="66">
        <f t="shared" si="7"/>
        <v>3464</v>
      </c>
      <c r="J70" s="66">
        <f t="shared" si="7"/>
        <v>3453.56</v>
      </c>
      <c r="K70" s="66">
        <f t="shared" si="5"/>
        <v>102.99019768645121</v>
      </c>
      <c r="L70" s="66">
        <f t="shared" si="6"/>
        <v>99.698614318706703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3353.29</v>
      </c>
      <c r="H71" s="67">
        <v>3464</v>
      </c>
      <c r="I71" s="67">
        <v>3464</v>
      </c>
      <c r="J71" s="67">
        <v>3453.56</v>
      </c>
      <c r="K71" s="67">
        <f t="shared" si="5"/>
        <v>102.99019768645121</v>
      </c>
      <c r="L71" s="67">
        <f t="shared" si="6"/>
        <v>99.698614318706703</v>
      </c>
    </row>
    <row r="72" spans="2:12" x14ac:dyDescent="0.25">
      <c r="B72" s="66"/>
      <c r="C72" s="67"/>
      <c r="D72" s="68"/>
      <c r="E72" s="69"/>
      <c r="F72" s="9"/>
      <c r="G72" s="66"/>
      <c r="H72" s="66"/>
      <c r="I72" s="66"/>
      <c r="J72" s="66"/>
      <c r="K72" s="71"/>
      <c r="L72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D24" sqref="D24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3237628.03</v>
      </c>
      <c r="D6" s="72">
        <f>D7+D9</f>
        <v>3874653</v>
      </c>
      <c r="E6" s="72">
        <f>E7+E9</f>
        <v>3822210</v>
      </c>
      <c r="F6" s="72">
        <f>F7+F9</f>
        <v>3819355.35</v>
      </c>
      <c r="G6" s="73">
        <f t="shared" ref="G6:G15" si="0">(F6*100)/C6</f>
        <v>117.96770087884371</v>
      </c>
      <c r="H6" s="73">
        <f t="shared" ref="H6:H15" si="1">(F6*100)/E6</f>
        <v>99.925314150713859</v>
      </c>
    </row>
    <row r="7" spans="1:8" x14ac:dyDescent="0.25">
      <c r="A7"/>
      <c r="B7" s="9" t="s">
        <v>160</v>
      </c>
      <c r="C7" s="72">
        <f>C8</f>
        <v>3237225.02</v>
      </c>
      <c r="D7" s="72">
        <f>D8</f>
        <v>3873857</v>
      </c>
      <c r="E7" s="72">
        <f>E8</f>
        <v>3821414</v>
      </c>
      <c r="F7" s="72">
        <f>F8</f>
        <v>3818907.81</v>
      </c>
      <c r="G7" s="73">
        <f t="shared" si="0"/>
        <v>117.96856216068662</v>
      </c>
      <c r="H7" s="73">
        <f t="shared" si="1"/>
        <v>99.934417207871221</v>
      </c>
    </row>
    <row r="8" spans="1:8" x14ac:dyDescent="0.25">
      <c r="A8"/>
      <c r="B8" s="17" t="s">
        <v>161</v>
      </c>
      <c r="C8" s="74">
        <v>3237225.02</v>
      </c>
      <c r="D8" s="74">
        <v>3873857</v>
      </c>
      <c r="E8" s="74">
        <v>3821414</v>
      </c>
      <c r="F8" s="75">
        <v>3818907.81</v>
      </c>
      <c r="G8" s="71">
        <f t="shared" si="0"/>
        <v>117.96856216068662</v>
      </c>
      <c r="H8" s="71">
        <f t="shared" si="1"/>
        <v>99.934417207871221</v>
      </c>
    </row>
    <row r="9" spans="1:8" x14ac:dyDescent="0.25">
      <c r="A9"/>
      <c r="B9" s="9" t="s">
        <v>162</v>
      </c>
      <c r="C9" s="72">
        <f>C10</f>
        <v>403.01</v>
      </c>
      <c r="D9" s="72">
        <f>D10</f>
        <v>796</v>
      </c>
      <c r="E9" s="72">
        <f>E10</f>
        <v>796</v>
      </c>
      <c r="F9" s="72">
        <f>F10</f>
        <v>447.54</v>
      </c>
      <c r="G9" s="73">
        <f t="shared" si="0"/>
        <v>111.04935361405424</v>
      </c>
      <c r="H9" s="73">
        <f t="shared" si="1"/>
        <v>56.223618090452263</v>
      </c>
    </row>
    <row r="10" spans="1:8" x14ac:dyDescent="0.25">
      <c r="A10"/>
      <c r="B10" s="17" t="s">
        <v>163</v>
      </c>
      <c r="C10" s="74">
        <v>403.01</v>
      </c>
      <c r="D10" s="74">
        <v>796</v>
      </c>
      <c r="E10" s="74">
        <v>796</v>
      </c>
      <c r="F10" s="75">
        <v>447.54</v>
      </c>
      <c r="G10" s="71">
        <f t="shared" si="0"/>
        <v>111.04935361405424</v>
      </c>
      <c r="H10" s="71">
        <f t="shared" si="1"/>
        <v>56.223618090452263</v>
      </c>
    </row>
    <row r="11" spans="1:8" x14ac:dyDescent="0.25">
      <c r="B11" s="9" t="s">
        <v>32</v>
      </c>
      <c r="C11" s="76">
        <f>C12+C14</f>
        <v>3237639.57</v>
      </c>
      <c r="D11" s="76">
        <f>D12+D14</f>
        <v>3874653</v>
      </c>
      <c r="E11" s="76">
        <f>E12+E14</f>
        <v>3822210</v>
      </c>
      <c r="F11" s="76">
        <f>F12+F14</f>
        <v>3819377.29</v>
      </c>
      <c r="G11" s="73">
        <f t="shared" si="0"/>
        <v>117.96795805778962</v>
      </c>
      <c r="H11" s="73">
        <f t="shared" si="1"/>
        <v>99.925888164177266</v>
      </c>
    </row>
    <row r="12" spans="1:8" x14ac:dyDescent="0.25">
      <c r="A12"/>
      <c r="B12" s="9" t="s">
        <v>160</v>
      </c>
      <c r="C12" s="76">
        <f>C13</f>
        <v>3237225.02</v>
      </c>
      <c r="D12" s="76">
        <f>D13</f>
        <v>3873857</v>
      </c>
      <c r="E12" s="76">
        <f>E13</f>
        <v>3821414</v>
      </c>
      <c r="F12" s="76">
        <f>F13</f>
        <v>3818907.81</v>
      </c>
      <c r="G12" s="73">
        <f t="shared" si="0"/>
        <v>117.96856216068662</v>
      </c>
      <c r="H12" s="73">
        <f t="shared" si="1"/>
        <v>99.934417207871221</v>
      </c>
    </row>
    <row r="13" spans="1:8" x14ac:dyDescent="0.25">
      <c r="A13"/>
      <c r="B13" s="17" t="s">
        <v>161</v>
      </c>
      <c r="C13" s="74">
        <v>3237225.02</v>
      </c>
      <c r="D13" s="74">
        <v>3873857</v>
      </c>
      <c r="E13" s="77">
        <v>3821414</v>
      </c>
      <c r="F13" s="75">
        <v>3818907.81</v>
      </c>
      <c r="G13" s="71">
        <f t="shared" si="0"/>
        <v>117.96856216068662</v>
      </c>
      <c r="H13" s="71">
        <f t="shared" si="1"/>
        <v>99.934417207871221</v>
      </c>
    </row>
    <row r="14" spans="1:8" x14ac:dyDescent="0.25">
      <c r="A14"/>
      <c r="B14" s="9" t="s">
        <v>162</v>
      </c>
      <c r="C14" s="76">
        <f>C15</f>
        <v>414.55</v>
      </c>
      <c r="D14" s="76">
        <f>D15</f>
        <v>796</v>
      </c>
      <c r="E14" s="76">
        <f>E15</f>
        <v>796</v>
      </c>
      <c r="F14" s="76">
        <f>F15</f>
        <v>469.48</v>
      </c>
      <c r="G14" s="73">
        <f t="shared" si="0"/>
        <v>113.25051260402846</v>
      </c>
      <c r="H14" s="73">
        <f t="shared" si="1"/>
        <v>58.979899497487438</v>
      </c>
    </row>
    <row r="15" spans="1:8" x14ac:dyDescent="0.25">
      <c r="A15"/>
      <c r="B15" s="17" t="s">
        <v>163</v>
      </c>
      <c r="C15" s="74">
        <v>414.55</v>
      </c>
      <c r="D15" s="74">
        <v>796</v>
      </c>
      <c r="E15" s="77">
        <v>796</v>
      </c>
      <c r="F15" s="75">
        <v>469.48</v>
      </c>
      <c r="G15" s="71">
        <f t="shared" si="0"/>
        <v>113.25051260402846</v>
      </c>
      <c r="H15" s="71">
        <f t="shared" si="1"/>
        <v>58.979899497487438</v>
      </c>
    </row>
  </sheetData>
  <mergeCells count="1">
    <mergeCell ref="B2:H2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2" sqref="B2:H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3237639.57</v>
      </c>
      <c r="D6" s="76">
        <f t="shared" si="0"/>
        <v>3874653</v>
      </c>
      <c r="E6" s="76">
        <f t="shared" si="0"/>
        <v>3822210</v>
      </c>
      <c r="F6" s="76">
        <f t="shared" si="0"/>
        <v>3819377.29</v>
      </c>
      <c r="G6" s="71">
        <f>(F6*100)/C6</f>
        <v>117.96795805778962</v>
      </c>
      <c r="H6" s="71">
        <f>(F6*100)/E6</f>
        <v>99.925888164177266</v>
      </c>
    </row>
    <row r="7" spans="2:8" x14ac:dyDescent="0.25">
      <c r="B7" s="9" t="s">
        <v>164</v>
      </c>
      <c r="C7" s="76">
        <f t="shared" si="0"/>
        <v>3237639.57</v>
      </c>
      <c r="D7" s="76">
        <f t="shared" si="0"/>
        <v>3874653</v>
      </c>
      <c r="E7" s="76">
        <f t="shared" si="0"/>
        <v>3822210</v>
      </c>
      <c r="F7" s="76">
        <f t="shared" si="0"/>
        <v>3819377.29</v>
      </c>
      <c r="G7" s="71">
        <f>(F7*100)/C7</f>
        <v>117.96795805778962</v>
      </c>
      <c r="H7" s="71">
        <f>(F7*100)/E7</f>
        <v>99.925888164177266</v>
      </c>
    </row>
    <row r="8" spans="2:8" x14ac:dyDescent="0.25">
      <c r="B8" s="12" t="s">
        <v>165</v>
      </c>
      <c r="C8" s="74">
        <v>3237639.57</v>
      </c>
      <c r="D8" s="74">
        <v>3874653</v>
      </c>
      <c r="E8" s="74">
        <v>3822210</v>
      </c>
      <c r="F8" s="75">
        <v>3819377.29</v>
      </c>
      <c r="G8" s="71">
        <f>(F8*100)/C8</f>
        <v>117.96795805778962</v>
      </c>
      <c r="H8" s="71">
        <f>(F8*100)/E8</f>
        <v>99.925888164177266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8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topLeftCell="A4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abSelected="1" topLeftCell="A43" zoomScaleNormal="100" workbookViewId="0">
      <selection activeCell="A49" sqref="A49:F54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166</v>
      </c>
      <c r="C1" s="40"/>
    </row>
    <row r="2" spans="1:6" ht="15" customHeight="1" x14ac:dyDescent="0.2">
      <c r="A2" s="42" t="s">
        <v>34</v>
      </c>
      <c r="B2" s="43" t="s">
        <v>167</v>
      </c>
      <c r="C2" s="40"/>
    </row>
    <row r="3" spans="1:6" s="40" customFormat="1" ht="43.5" customHeight="1" x14ac:dyDescent="0.2">
      <c r="A3" s="44" t="s">
        <v>35</v>
      </c>
      <c r="B3" s="38" t="s">
        <v>168</v>
      </c>
    </row>
    <row r="4" spans="1:6" s="40" customFormat="1" x14ac:dyDescent="0.2">
      <c r="A4" s="44" t="s">
        <v>36</v>
      </c>
      <c r="B4" s="45" t="s">
        <v>169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170</v>
      </c>
      <c r="B7" s="47"/>
      <c r="C7" s="78">
        <f>C11+C55</f>
        <v>3873857</v>
      </c>
      <c r="D7" s="78">
        <f>D11+D55</f>
        <v>3821414</v>
      </c>
      <c r="E7" s="78">
        <f>E11+E55</f>
        <v>3818907.81</v>
      </c>
      <c r="F7" s="78">
        <f>(E7*100)/D7</f>
        <v>99.934417207871221</v>
      </c>
    </row>
    <row r="8" spans="1:6" x14ac:dyDescent="0.2">
      <c r="A8" s="48" t="s">
        <v>68</v>
      </c>
      <c r="B8" s="47"/>
      <c r="C8" s="78">
        <f>C65</f>
        <v>796</v>
      </c>
      <c r="D8" s="78">
        <f>D65</f>
        <v>796</v>
      </c>
      <c r="E8" s="78">
        <f>E65</f>
        <v>469.48</v>
      </c>
      <c r="F8" s="78">
        <f>(E8*100)/D8</f>
        <v>58.979899497487438</v>
      </c>
    </row>
    <row r="9" spans="1:6" s="58" customFormat="1" x14ac:dyDescent="0.2"/>
    <row r="10" spans="1:6" ht="38.25" x14ac:dyDescent="0.2">
      <c r="A10" s="48" t="s">
        <v>171</v>
      </c>
      <c r="B10" s="48" t="s">
        <v>172</v>
      </c>
      <c r="C10" s="48" t="s">
        <v>43</v>
      </c>
      <c r="D10" s="48" t="s">
        <v>173</v>
      </c>
      <c r="E10" s="48" t="s">
        <v>174</v>
      </c>
      <c r="F10" s="48" t="s">
        <v>175</v>
      </c>
    </row>
    <row r="11" spans="1:6" x14ac:dyDescent="0.2">
      <c r="A11" s="50" t="s">
        <v>66</v>
      </c>
      <c r="B11" s="51" t="s">
        <v>67</v>
      </c>
      <c r="C11" s="81">
        <f>C12+C21+C49</f>
        <v>3870393</v>
      </c>
      <c r="D11" s="81">
        <f>D12+D21+D49</f>
        <v>3817950</v>
      </c>
      <c r="E11" s="81">
        <f>E12+E21+E49</f>
        <v>3815454.25</v>
      </c>
      <c r="F11" s="82">
        <f>(E11*100)/D11</f>
        <v>99.934631150224604</v>
      </c>
    </row>
    <row r="12" spans="1:6" x14ac:dyDescent="0.2">
      <c r="A12" s="52" t="s">
        <v>68</v>
      </c>
      <c r="B12" s="53" t="s">
        <v>69</v>
      </c>
      <c r="C12" s="83">
        <f>C13+C16+C18</f>
        <v>3469218</v>
      </c>
      <c r="D12" s="83">
        <f>D13+D16+D18</f>
        <v>3411763</v>
      </c>
      <c r="E12" s="83">
        <f>E13+E16+E18</f>
        <v>3411577.12</v>
      </c>
      <c r="F12" s="82">
        <f>(E12*100)/D12</f>
        <v>99.994551790379347</v>
      </c>
    </row>
    <row r="13" spans="1:6" x14ac:dyDescent="0.2">
      <c r="A13" s="54" t="s">
        <v>70</v>
      </c>
      <c r="B13" s="55" t="s">
        <v>71</v>
      </c>
      <c r="C13" s="84">
        <f>C14+C15</f>
        <v>2907269</v>
      </c>
      <c r="D13" s="84">
        <f>D14+D15</f>
        <v>2848991</v>
      </c>
      <c r="E13" s="84">
        <f>E14+E15</f>
        <v>2848947.79</v>
      </c>
      <c r="F13" s="84">
        <f>(E13*100)/D13</f>
        <v>99.998483322692138</v>
      </c>
    </row>
    <row r="14" spans="1:6" x14ac:dyDescent="0.2">
      <c r="A14" s="56" t="s">
        <v>72</v>
      </c>
      <c r="B14" s="57" t="s">
        <v>73</v>
      </c>
      <c r="C14" s="85">
        <v>2887269</v>
      </c>
      <c r="D14" s="85">
        <v>2826146</v>
      </c>
      <c r="E14" s="85">
        <v>2826103.74</v>
      </c>
      <c r="F14" s="85"/>
    </row>
    <row r="15" spans="1:6" x14ac:dyDescent="0.2">
      <c r="A15" s="56" t="s">
        <v>74</v>
      </c>
      <c r="B15" s="57" t="s">
        <v>75</v>
      </c>
      <c r="C15" s="85">
        <v>20000</v>
      </c>
      <c r="D15" s="85">
        <v>22845</v>
      </c>
      <c r="E15" s="85">
        <v>22844.05</v>
      </c>
      <c r="F15" s="85"/>
    </row>
    <row r="16" spans="1:6" x14ac:dyDescent="0.2">
      <c r="A16" s="54" t="s">
        <v>76</v>
      </c>
      <c r="B16" s="55" t="s">
        <v>77</v>
      </c>
      <c r="C16" s="84">
        <f>C17</f>
        <v>81750</v>
      </c>
      <c r="D16" s="84">
        <f>D17</f>
        <v>76473</v>
      </c>
      <c r="E16" s="84">
        <f>E17</f>
        <v>76472.45</v>
      </c>
      <c r="F16" s="84">
        <f>(E16*100)/D16</f>
        <v>99.999280791913492</v>
      </c>
    </row>
    <row r="17" spans="1:6" x14ac:dyDescent="0.2">
      <c r="A17" s="56" t="s">
        <v>78</v>
      </c>
      <c r="B17" s="57" t="s">
        <v>77</v>
      </c>
      <c r="C17" s="85">
        <v>81750</v>
      </c>
      <c r="D17" s="85">
        <v>76473</v>
      </c>
      <c r="E17" s="85">
        <v>76472.45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480199</v>
      </c>
      <c r="D18" s="84">
        <f>D19+D20</f>
        <v>486299</v>
      </c>
      <c r="E18" s="84">
        <f>E19+E20</f>
        <v>486156.87999999995</v>
      </c>
      <c r="F18" s="84">
        <f>(E18*100)/D18</f>
        <v>99.970775181524118</v>
      </c>
    </row>
    <row r="19" spans="1:6" x14ac:dyDescent="0.2">
      <c r="A19" s="56" t="s">
        <v>81</v>
      </c>
      <c r="B19" s="57" t="s">
        <v>82</v>
      </c>
      <c r="C19" s="85">
        <v>16200</v>
      </c>
      <c r="D19" s="85">
        <v>16200</v>
      </c>
      <c r="E19" s="85">
        <v>16091.16</v>
      </c>
      <c r="F19" s="85"/>
    </row>
    <row r="20" spans="1:6" x14ac:dyDescent="0.2">
      <c r="A20" s="56" t="s">
        <v>83</v>
      </c>
      <c r="B20" s="57" t="s">
        <v>84</v>
      </c>
      <c r="C20" s="85">
        <v>463999</v>
      </c>
      <c r="D20" s="85">
        <v>470099</v>
      </c>
      <c r="E20" s="85">
        <v>470065.72</v>
      </c>
      <c r="F20" s="85"/>
    </row>
    <row r="21" spans="1:6" x14ac:dyDescent="0.2">
      <c r="A21" s="52" t="s">
        <v>85</v>
      </c>
      <c r="B21" s="53" t="s">
        <v>86</v>
      </c>
      <c r="C21" s="83">
        <f>C22+C27+C31+C41+C43</f>
        <v>387844</v>
      </c>
      <c r="D21" s="83">
        <f>D22+D27+D31+D41+D43</f>
        <v>392946</v>
      </c>
      <c r="E21" s="83">
        <f>E22+E27+E31+E41+E43</f>
        <v>391329.19000000006</v>
      </c>
      <c r="F21" s="82">
        <f>(E21*100)/D21</f>
        <v>99.58854142808427</v>
      </c>
    </row>
    <row r="22" spans="1:6" x14ac:dyDescent="0.2">
      <c r="A22" s="54" t="s">
        <v>87</v>
      </c>
      <c r="B22" s="55" t="s">
        <v>88</v>
      </c>
      <c r="C22" s="84">
        <f>C23+C24+C25+C26</f>
        <v>67240</v>
      </c>
      <c r="D22" s="84">
        <f>D23+D24+D25+D26</f>
        <v>66555</v>
      </c>
      <c r="E22" s="84">
        <f>E23+E24+E25+E26</f>
        <v>65891.19</v>
      </c>
      <c r="F22" s="84">
        <f>(E22*100)/D22</f>
        <v>99.002614379084974</v>
      </c>
    </row>
    <row r="23" spans="1:6" x14ac:dyDescent="0.2">
      <c r="A23" s="56" t="s">
        <v>89</v>
      </c>
      <c r="B23" s="57" t="s">
        <v>90</v>
      </c>
      <c r="C23" s="85">
        <v>7454</v>
      </c>
      <c r="D23" s="85">
        <v>7059</v>
      </c>
      <c r="E23" s="85">
        <v>6399.72</v>
      </c>
      <c r="F23" s="85"/>
    </row>
    <row r="24" spans="1:6" ht="25.5" x14ac:dyDescent="0.2">
      <c r="A24" s="56" t="s">
        <v>91</v>
      </c>
      <c r="B24" s="57" t="s">
        <v>92</v>
      </c>
      <c r="C24" s="85">
        <v>58000</v>
      </c>
      <c r="D24" s="85">
        <v>58788</v>
      </c>
      <c r="E24" s="85">
        <v>58787.79</v>
      </c>
      <c r="F24" s="85"/>
    </row>
    <row r="25" spans="1:6" x14ac:dyDescent="0.2">
      <c r="A25" s="56" t="s">
        <v>93</v>
      </c>
      <c r="B25" s="57" t="s">
        <v>94</v>
      </c>
      <c r="C25" s="85">
        <v>1124</v>
      </c>
      <c r="D25" s="85">
        <v>640</v>
      </c>
      <c r="E25" s="85">
        <v>640</v>
      </c>
      <c r="F25" s="85"/>
    </row>
    <row r="26" spans="1:6" x14ac:dyDescent="0.2">
      <c r="A26" s="56" t="s">
        <v>95</v>
      </c>
      <c r="B26" s="57" t="s">
        <v>96</v>
      </c>
      <c r="C26" s="85">
        <v>662</v>
      </c>
      <c r="D26" s="85">
        <v>68</v>
      </c>
      <c r="E26" s="85">
        <v>63.68</v>
      </c>
      <c r="F26" s="85"/>
    </row>
    <row r="27" spans="1:6" x14ac:dyDescent="0.2">
      <c r="A27" s="54" t="s">
        <v>97</v>
      </c>
      <c r="B27" s="55" t="s">
        <v>98</v>
      </c>
      <c r="C27" s="84">
        <f>C28+C29+C30</f>
        <v>69376</v>
      </c>
      <c r="D27" s="84">
        <f>D28+D29+D30</f>
        <v>59638</v>
      </c>
      <c r="E27" s="84">
        <f>E28+E29+E30</f>
        <v>59637.51</v>
      </c>
      <c r="F27" s="84">
        <f>(E27*100)/D27</f>
        <v>99.999178376203091</v>
      </c>
    </row>
    <row r="28" spans="1:6" x14ac:dyDescent="0.2">
      <c r="A28" s="56" t="s">
        <v>99</v>
      </c>
      <c r="B28" s="57" t="s">
        <v>100</v>
      </c>
      <c r="C28" s="85">
        <v>35000</v>
      </c>
      <c r="D28" s="85">
        <v>31533</v>
      </c>
      <c r="E28" s="85">
        <v>31532.95</v>
      </c>
      <c r="F28" s="85"/>
    </row>
    <row r="29" spans="1:6" x14ac:dyDescent="0.2">
      <c r="A29" s="56" t="s">
        <v>101</v>
      </c>
      <c r="B29" s="57" t="s">
        <v>102</v>
      </c>
      <c r="C29" s="85">
        <v>33181</v>
      </c>
      <c r="D29" s="85">
        <v>26114</v>
      </c>
      <c r="E29" s="85">
        <v>26113.7</v>
      </c>
      <c r="F29" s="85"/>
    </row>
    <row r="30" spans="1:6" x14ac:dyDescent="0.2">
      <c r="A30" s="56" t="s">
        <v>103</v>
      </c>
      <c r="B30" s="57" t="s">
        <v>104</v>
      </c>
      <c r="C30" s="85">
        <v>1195</v>
      </c>
      <c r="D30" s="85">
        <v>1991</v>
      </c>
      <c r="E30" s="85">
        <v>1990.86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242199</v>
      </c>
      <c r="D31" s="84">
        <f>D32+D33+D34+D35+D36+D37+D38+D39+D40</f>
        <v>263484</v>
      </c>
      <c r="E31" s="84">
        <f>E32+E33+E34+E35+E36+E37+E38+E39+E40</f>
        <v>262981.05000000005</v>
      </c>
      <c r="F31" s="84">
        <f>(E31*100)/D31</f>
        <v>99.809115544017857</v>
      </c>
    </row>
    <row r="32" spans="1:6" x14ac:dyDescent="0.2">
      <c r="A32" s="56" t="s">
        <v>107</v>
      </c>
      <c r="B32" s="57" t="s">
        <v>108</v>
      </c>
      <c r="C32" s="85">
        <v>31000</v>
      </c>
      <c r="D32" s="85">
        <v>37010</v>
      </c>
      <c r="E32" s="85">
        <v>37009.550000000003</v>
      </c>
      <c r="F32" s="85"/>
    </row>
    <row r="33" spans="1:6" x14ac:dyDescent="0.2">
      <c r="A33" s="56" t="s">
        <v>109</v>
      </c>
      <c r="B33" s="57" t="s">
        <v>110</v>
      </c>
      <c r="C33" s="85">
        <v>11281</v>
      </c>
      <c r="D33" s="85">
        <v>8761</v>
      </c>
      <c r="E33" s="85">
        <v>8684.9699999999993</v>
      </c>
      <c r="F33" s="85"/>
    </row>
    <row r="34" spans="1:6" x14ac:dyDescent="0.2">
      <c r="A34" s="56" t="s">
        <v>111</v>
      </c>
      <c r="B34" s="57" t="s">
        <v>112</v>
      </c>
      <c r="C34" s="85">
        <v>1000</v>
      </c>
      <c r="D34" s="85">
        <v>418</v>
      </c>
      <c r="E34" s="85">
        <v>417.5</v>
      </c>
      <c r="F34" s="85"/>
    </row>
    <row r="35" spans="1:6" x14ac:dyDescent="0.2">
      <c r="A35" s="56" t="s">
        <v>113</v>
      </c>
      <c r="B35" s="57" t="s">
        <v>114</v>
      </c>
      <c r="C35" s="85">
        <v>17254</v>
      </c>
      <c r="D35" s="85">
        <v>19519</v>
      </c>
      <c r="E35" s="85">
        <v>19518.63</v>
      </c>
      <c r="F35" s="85"/>
    </row>
    <row r="36" spans="1:6" x14ac:dyDescent="0.2">
      <c r="A36" s="56" t="s">
        <v>115</v>
      </c>
      <c r="B36" s="57" t="s">
        <v>116</v>
      </c>
      <c r="C36" s="85">
        <v>8118</v>
      </c>
      <c r="D36" s="85">
        <v>5847</v>
      </c>
      <c r="E36" s="85">
        <v>5846.34</v>
      </c>
      <c r="F36" s="85"/>
    </row>
    <row r="37" spans="1:6" x14ac:dyDescent="0.2">
      <c r="A37" s="56" t="s">
        <v>117</v>
      </c>
      <c r="B37" s="57" t="s">
        <v>118</v>
      </c>
      <c r="C37" s="85">
        <v>5000</v>
      </c>
      <c r="D37" s="85">
        <v>3742</v>
      </c>
      <c r="E37" s="85">
        <v>3318.6</v>
      </c>
      <c r="F37" s="85"/>
    </row>
    <row r="38" spans="1:6" x14ac:dyDescent="0.2">
      <c r="A38" s="56" t="s">
        <v>119</v>
      </c>
      <c r="B38" s="57" t="s">
        <v>120</v>
      </c>
      <c r="C38" s="85">
        <v>159300</v>
      </c>
      <c r="D38" s="85">
        <v>179509</v>
      </c>
      <c r="E38" s="85">
        <v>179508.32</v>
      </c>
      <c r="F38" s="85"/>
    </row>
    <row r="39" spans="1:6" x14ac:dyDescent="0.2">
      <c r="A39" s="56" t="s">
        <v>121</v>
      </c>
      <c r="B39" s="57" t="s">
        <v>122</v>
      </c>
      <c r="C39" s="85">
        <v>796</v>
      </c>
      <c r="D39" s="85">
        <v>20</v>
      </c>
      <c r="E39" s="85">
        <v>19.920000000000002</v>
      </c>
      <c r="F39" s="85"/>
    </row>
    <row r="40" spans="1:6" x14ac:dyDescent="0.2">
      <c r="A40" s="56" t="s">
        <v>123</v>
      </c>
      <c r="B40" s="57" t="s">
        <v>124</v>
      </c>
      <c r="C40" s="85">
        <v>8450</v>
      </c>
      <c r="D40" s="85">
        <v>8658</v>
      </c>
      <c r="E40" s="85">
        <v>8657.2199999999993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1000</v>
      </c>
      <c r="D41" s="84">
        <f>D42</f>
        <v>219</v>
      </c>
      <c r="E41" s="84">
        <f>E42</f>
        <v>218.08</v>
      </c>
      <c r="F41" s="84">
        <f>(E41*100)/D41</f>
        <v>99.579908675799089</v>
      </c>
    </row>
    <row r="42" spans="1:6" ht="25.5" x14ac:dyDescent="0.2">
      <c r="A42" s="56" t="s">
        <v>127</v>
      </c>
      <c r="B42" s="57" t="s">
        <v>128</v>
      </c>
      <c r="C42" s="85">
        <v>1000</v>
      </c>
      <c r="D42" s="85">
        <v>219</v>
      </c>
      <c r="E42" s="85">
        <v>218.08</v>
      </c>
      <c r="F42" s="85"/>
    </row>
    <row r="43" spans="1:6" x14ac:dyDescent="0.2">
      <c r="A43" s="54" t="s">
        <v>129</v>
      </c>
      <c r="B43" s="55" t="s">
        <v>130</v>
      </c>
      <c r="C43" s="84">
        <f>C44+C45+C46+C47+C48</f>
        <v>8029</v>
      </c>
      <c r="D43" s="84">
        <f>D44+D45+D46+D47+D48</f>
        <v>3050</v>
      </c>
      <c r="E43" s="84">
        <f>E44+E45+E46+E47+E48</f>
        <v>2601.3599999999997</v>
      </c>
      <c r="F43" s="84">
        <f>(E43*100)/D43</f>
        <v>85.290491803278684</v>
      </c>
    </row>
    <row r="44" spans="1:6" x14ac:dyDescent="0.2">
      <c r="A44" s="56" t="s">
        <v>131</v>
      </c>
      <c r="B44" s="57" t="s">
        <v>132</v>
      </c>
      <c r="C44" s="85">
        <v>1059</v>
      </c>
      <c r="D44" s="85">
        <v>1058</v>
      </c>
      <c r="E44" s="85">
        <v>610.62</v>
      </c>
      <c r="F44" s="85"/>
    </row>
    <row r="45" spans="1:6" x14ac:dyDescent="0.2">
      <c r="A45" s="56" t="s">
        <v>133</v>
      </c>
      <c r="B45" s="57" t="s">
        <v>134</v>
      </c>
      <c r="C45" s="85">
        <v>800</v>
      </c>
      <c r="D45" s="85">
        <v>800</v>
      </c>
      <c r="E45" s="85">
        <v>800</v>
      </c>
      <c r="F45" s="85"/>
    </row>
    <row r="46" spans="1:6" x14ac:dyDescent="0.2">
      <c r="A46" s="56" t="s">
        <v>135</v>
      </c>
      <c r="B46" s="57" t="s">
        <v>136</v>
      </c>
      <c r="C46" s="85">
        <v>2170</v>
      </c>
      <c r="D46" s="85">
        <v>502</v>
      </c>
      <c r="E46" s="85">
        <v>501.44</v>
      </c>
      <c r="F46" s="85"/>
    </row>
    <row r="47" spans="1:6" x14ac:dyDescent="0.2">
      <c r="A47" s="56" t="s">
        <v>137</v>
      </c>
      <c r="B47" s="57" t="s">
        <v>138</v>
      </c>
      <c r="C47" s="85">
        <v>1000</v>
      </c>
      <c r="D47" s="85">
        <v>0</v>
      </c>
      <c r="E47" s="85">
        <v>0</v>
      </c>
      <c r="F47" s="85"/>
    </row>
    <row r="48" spans="1:6" x14ac:dyDescent="0.2">
      <c r="A48" s="56" t="s">
        <v>139</v>
      </c>
      <c r="B48" s="57" t="s">
        <v>130</v>
      </c>
      <c r="C48" s="85">
        <v>3000</v>
      </c>
      <c r="D48" s="85">
        <v>690</v>
      </c>
      <c r="E48" s="85">
        <v>689.3</v>
      </c>
      <c r="F48" s="85"/>
    </row>
    <row r="49" spans="1:6" x14ac:dyDescent="0.2">
      <c r="A49" s="52" t="s">
        <v>140</v>
      </c>
      <c r="B49" s="53" t="s">
        <v>141</v>
      </c>
      <c r="C49" s="83">
        <f>C50+C52</f>
        <v>13331</v>
      </c>
      <c r="D49" s="83">
        <f>D50+D52</f>
        <v>13241</v>
      </c>
      <c r="E49" s="83">
        <f>E50+E52</f>
        <v>12547.94</v>
      </c>
      <c r="F49" s="82">
        <f>(E49*100)/D49</f>
        <v>94.76580318707046</v>
      </c>
    </row>
    <row r="50" spans="1:6" x14ac:dyDescent="0.2">
      <c r="A50" s="54" t="s">
        <v>142</v>
      </c>
      <c r="B50" s="55" t="s">
        <v>143</v>
      </c>
      <c r="C50" s="84">
        <f>C51</f>
        <v>131</v>
      </c>
      <c r="D50" s="84">
        <f>D51</f>
        <v>131</v>
      </c>
      <c r="E50" s="84">
        <f>E51</f>
        <v>130.94</v>
      </c>
      <c r="F50" s="84">
        <f>(E50*100)/D50</f>
        <v>99.954198473282446</v>
      </c>
    </row>
    <row r="51" spans="1:6" ht="25.5" x14ac:dyDescent="0.2">
      <c r="A51" s="56" t="s">
        <v>144</v>
      </c>
      <c r="B51" s="57" t="s">
        <v>145</v>
      </c>
      <c r="C51" s="85">
        <v>131</v>
      </c>
      <c r="D51" s="85">
        <v>131</v>
      </c>
      <c r="E51" s="85">
        <v>130.94</v>
      </c>
      <c r="F51" s="85"/>
    </row>
    <row r="52" spans="1:6" x14ac:dyDescent="0.2">
      <c r="A52" s="54" t="s">
        <v>146</v>
      </c>
      <c r="B52" s="55" t="s">
        <v>147</v>
      </c>
      <c r="C52" s="84">
        <f>C53+C54</f>
        <v>13200</v>
      </c>
      <c r="D52" s="84">
        <f>D53+D54</f>
        <v>13110</v>
      </c>
      <c r="E52" s="84">
        <f>E53+E54</f>
        <v>12417</v>
      </c>
      <c r="F52" s="84">
        <f>(E52*100)/D52</f>
        <v>94.713958810068647</v>
      </c>
    </row>
    <row r="53" spans="1:6" x14ac:dyDescent="0.2">
      <c r="A53" s="56" t="s">
        <v>148</v>
      </c>
      <c r="B53" s="57" t="s">
        <v>149</v>
      </c>
      <c r="C53" s="85">
        <v>1050</v>
      </c>
      <c r="D53" s="85">
        <v>960</v>
      </c>
      <c r="E53" s="85">
        <v>951.73</v>
      </c>
      <c r="F53" s="85"/>
    </row>
    <row r="54" spans="1:6" x14ac:dyDescent="0.2">
      <c r="A54" s="56" t="s">
        <v>150</v>
      </c>
      <c r="B54" s="57" t="s">
        <v>151</v>
      </c>
      <c r="C54" s="85">
        <v>12150</v>
      </c>
      <c r="D54" s="85">
        <v>12150</v>
      </c>
      <c r="E54" s="85">
        <v>11465.27</v>
      </c>
      <c r="F54" s="85"/>
    </row>
    <row r="55" spans="1:6" x14ac:dyDescent="0.2">
      <c r="A55" s="50" t="s">
        <v>152</v>
      </c>
      <c r="B55" s="51" t="s">
        <v>153</v>
      </c>
      <c r="C55" s="81">
        <f t="shared" ref="C55:E57" si="0">C56</f>
        <v>3464</v>
      </c>
      <c r="D55" s="81">
        <f t="shared" si="0"/>
        <v>3464</v>
      </c>
      <c r="E55" s="81">
        <f t="shared" si="0"/>
        <v>3453.56</v>
      </c>
      <c r="F55" s="82">
        <f>(E55*100)/D55</f>
        <v>99.698614318706703</v>
      </c>
    </row>
    <row r="56" spans="1:6" x14ac:dyDescent="0.2">
      <c r="A56" s="52" t="s">
        <v>154</v>
      </c>
      <c r="B56" s="53" t="s">
        <v>155</v>
      </c>
      <c r="C56" s="83">
        <f t="shared" si="0"/>
        <v>3464</v>
      </c>
      <c r="D56" s="83">
        <f t="shared" si="0"/>
        <v>3464</v>
      </c>
      <c r="E56" s="83">
        <f t="shared" si="0"/>
        <v>3453.56</v>
      </c>
      <c r="F56" s="82">
        <f>(E56*100)/D56</f>
        <v>99.698614318706703</v>
      </c>
    </row>
    <row r="57" spans="1:6" x14ac:dyDescent="0.2">
      <c r="A57" s="54" t="s">
        <v>156</v>
      </c>
      <c r="B57" s="55" t="s">
        <v>157</v>
      </c>
      <c r="C57" s="84">
        <f t="shared" si="0"/>
        <v>3464</v>
      </c>
      <c r="D57" s="84">
        <f t="shared" si="0"/>
        <v>3464</v>
      </c>
      <c r="E57" s="84">
        <f t="shared" si="0"/>
        <v>3453.56</v>
      </c>
      <c r="F57" s="84">
        <f>(E57*100)/D57</f>
        <v>99.698614318706703</v>
      </c>
    </row>
    <row r="58" spans="1:6" x14ac:dyDescent="0.2">
      <c r="A58" s="56" t="s">
        <v>158</v>
      </c>
      <c r="B58" s="57" t="s">
        <v>159</v>
      </c>
      <c r="C58" s="85">
        <v>3464</v>
      </c>
      <c r="D58" s="85">
        <v>3464</v>
      </c>
      <c r="E58" s="85">
        <v>3453.56</v>
      </c>
      <c r="F58" s="85"/>
    </row>
    <row r="59" spans="1:6" x14ac:dyDescent="0.2">
      <c r="A59" s="50" t="s">
        <v>50</v>
      </c>
      <c r="B59" s="51" t="s">
        <v>51</v>
      </c>
      <c r="C59" s="81">
        <f t="shared" ref="C59:E60" si="1">C60</f>
        <v>3873857</v>
      </c>
      <c r="D59" s="81">
        <f t="shared" si="1"/>
        <v>3821414</v>
      </c>
      <c r="E59" s="81">
        <f t="shared" si="1"/>
        <v>3818907.81</v>
      </c>
      <c r="F59" s="82">
        <f>(E59*100)/D59</f>
        <v>99.934417207871221</v>
      </c>
    </row>
    <row r="60" spans="1:6" x14ac:dyDescent="0.2">
      <c r="A60" s="52" t="s">
        <v>58</v>
      </c>
      <c r="B60" s="53" t="s">
        <v>59</v>
      </c>
      <c r="C60" s="83">
        <f t="shared" si="1"/>
        <v>3873857</v>
      </c>
      <c r="D60" s="83">
        <f t="shared" si="1"/>
        <v>3821414</v>
      </c>
      <c r="E60" s="83">
        <f t="shared" si="1"/>
        <v>3818907.81</v>
      </c>
      <c r="F60" s="82">
        <f>(E60*100)/D60</f>
        <v>99.934417207871221</v>
      </c>
    </row>
    <row r="61" spans="1:6" ht="25.5" x14ac:dyDescent="0.2">
      <c r="A61" s="54" t="s">
        <v>60</v>
      </c>
      <c r="B61" s="55" t="s">
        <v>61</v>
      </c>
      <c r="C61" s="84">
        <f>C62+C63</f>
        <v>3873857</v>
      </c>
      <c r="D61" s="84">
        <f>D62+D63</f>
        <v>3821414</v>
      </c>
      <c r="E61" s="84">
        <f>E62+E63</f>
        <v>3818907.81</v>
      </c>
      <c r="F61" s="84">
        <f>(E61*100)/D61</f>
        <v>99.934417207871221</v>
      </c>
    </row>
    <row r="62" spans="1:6" x14ac:dyDescent="0.2">
      <c r="A62" s="56" t="s">
        <v>62</v>
      </c>
      <c r="B62" s="57" t="s">
        <v>63</v>
      </c>
      <c r="C62" s="85">
        <v>3870393</v>
      </c>
      <c r="D62" s="85">
        <v>3817950</v>
      </c>
      <c r="E62" s="85">
        <v>3815454.25</v>
      </c>
      <c r="F62" s="85"/>
    </row>
    <row r="63" spans="1:6" ht="25.5" x14ac:dyDescent="0.2">
      <c r="A63" s="56" t="s">
        <v>64</v>
      </c>
      <c r="B63" s="57" t="s">
        <v>65</v>
      </c>
      <c r="C63" s="85">
        <v>3464</v>
      </c>
      <c r="D63" s="85">
        <v>3464</v>
      </c>
      <c r="E63" s="85">
        <v>3453.56</v>
      </c>
      <c r="F63" s="85"/>
    </row>
    <row r="64" spans="1:6" x14ac:dyDescent="0.2">
      <c r="A64" s="49" t="s">
        <v>170</v>
      </c>
      <c r="B64" s="49" t="s">
        <v>176</v>
      </c>
      <c r="C64" s="79"/>
      <c r="D64" s="79"/>
      <c r="E64" s="79"/>
      <c r="F64" s="80" t="e">
        <f>(E64*100)/D64</f>
        <v>#DIV/0!</v>
      </c>
    </row>
    <row r="65" spans="1:6" x14ac:dyDescent="0.2">
      <c r="A65" s="50" t="s">
        <v>66</v>
      </c>
      <c r="B65" s="51" t="s">
        <v>67</v>
      </c>
      <c r="C65" s="81">
        <f t="shared" ref="C65:E67" si="2">C66</f>
        <v>796</v>
      </c>
      <c r="D65" s="81">
        <f t="shared" si="2"/>
        <v>796</v>
      </c>
      <c r="E65" s="81">
        <f t="shared" si="2"/>
        <v>469.48</v>
      </c>
      <c r="F65" s="82">
        <f>(E65*100)/D65</f>
        <v>58.979899497487438</v>
      </c>
    </row>
    <row r="66" spans="1:6" x14ac:dyDescent="0.2">
      <c r="A66" s="52" t="s">
        <v>85</v>
      </c>
      <c r="B66" s="53" t="s">
        <v>86</v>
      </c>
      <c r="C66" s="83">
        <f t="shared" si="2"/>
        <v>796</v>
      </c>
      <c r="D66" s="83">
        <f t="shared" si="2"/>
        <v>796</v>
      </c>
      <c r="E66" s="83">
        <f t="shared" si="2"/>
        <v>469.48</v>
      </c>
      <c r="F66" s="82">
        <f>(E66*100)/D66</f>
        <v>58.979899497487438</v>
      </c>
    </row>
    <row r="67" spans="1:6" x14ac:dyDescent="0.2">
      <c r="A67" s="54" t="s">
        <v>97</v>
      </c>
      <c r="B67" s="55" t="s">
        <v>98</v>
      </c>
      <c r="C67" s="84">
        <f t="shared" si="2"/>
        <v>796</v>
      </c>
      <c r="D67" s="84">
        <f t="shared" si="2"/>
        <v>796</v>
      </c>
      <c r="E67" s="84">
        <f t="shared" si="2"/>
        <v>469.48</v>
      </c>
      <c r="F67" s="84">
        <f>(E67*100)/D67</f>
        <v>58.979899497487438</v>
      </c>
    </row>
    <row r="68" spans="1:6" x14ac:dyDescent="0.2">
      <c r="A68" s="56" t="s">
        <v>99</v>
      </c>
      <c r="B68" s="57" t="s">
        <v>100</v>
      </c>
      <c r="C68" s="85">
        <v>796</v>
      </c>
      <c r="D68" s="85">
        <v>796</v>
      </c>
      <c r="E68" s="85">
        <v>469.48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1" si="3">C70</f>
        <v>796</v>
      </c>
      <c r="D69" s="81">
        <f t="shared" si="3"/>
        <v>796</v>
      </c>
      <c r="E69" s="81">
        <f t="shared" si="3"/>
        <v>447.54</v>
      </c>
      <c r="F69" s="82">
        <f>(E69*100)/D69</f>
        <v>56.223618090452263</v>
      </c>
    </row>
    <row r="70" spans="1:6" x14ac:dyDescent="0.2">
      <c r="A70" s="52" t="s">
        <v>52</v>
      </c>
      <c r="B70" s="53" t="s">
        <v>53</v>
      </c>
      <c r="C70" s="83">
        <f t="shared" si="3"/>
        <v>796</v>
      </c>
      <c r="D70" s="83">
        <f t="shared" si="3"/>
        <v>796</v>
      </c>
      <c r="E70" s="83">
        <f t="shared" si="3"/>
        <v>447.54</v>
      </c>
      <c r="F70" s="82">
        <f>(E70*100)/D70</f>
        <v>56.223618090452263</v>
      </c>
    </row>
    <row r="71" spans="1:6" x14ac:dyDescent="0.2">
      <c r="A71" s="54" t="s">
        <v>54</v>
      </c>
      <c r="B71" s="55" t="s">
        <v>55</v>
      </c>
      <c r="C71" s="84">
        <f t="shared" si="3"/>
        <v>796</v>
      </c>
      <c r="D71" s="84">
        <f t="shared" si="3"/>
        <v>796</v>
      </c>
      <c r="E71" s="84">
        <f t="shared" si="3"/>
        <v>447.54</v>
      </c>
      <c r="F71" s="84">
        <f>(E71*100)/D71</f>
        <v>56.223618090452263</v>
      </c>
    </row>
    <row r="72" spans="1:6" x14ac:dyDescent="0.2">
      <c r="A72" s="56" t="s">
        <v>56</v>
      </c>
      <c r="B72" s="57" t="s">
        <v>57</v>
      </c>
      <c r="C72" s="85">
        <v>796</v>
      </c>
      <c r="D72" s="85">
        <v>796</v>
      </c>
      <c r="E72" s="85">
        <v>447.54</v>
      </c>
      <c r="F72" s="85"/>
    </row>
    <row r="73" spans="1:6" x14ac:dyDescent="0.2">
      <c r="A73" s="49" t="s">
        <v>68</v>
      </c>
      <c r="B73" s="49" t="s">
        <v>177</v>
      </c>
      <c r="C73" s="79"/>
      <c r="D73" s="79"/>
      <c r="E73" s="79"/>
      <c r="F73" s="80" t="e">
        <f>(E73*100)/D73</f>
        <v>#DIV/0!</v>
      </c>
    </row>
    <row r="74" spans="1:6" s="58" customFormat="1" x14ac:dyDescent="0.2"/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s="58" customFormat="1" x14ac:dyDescent="0.2"/>
    <row r="1213" spans="1:3" s="58" customFormat="1" x14ac:dyDescent="0.2"/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41"/>
      <c r="B1251" s="41"/>
      <c r="C1251" s="41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Tajana Briševac</cp:lastModifiedBy>
  <cp:lastPrinted>2026-03-20T11:09:27Z</cp:lastPrinted>
  <dcterms:created xsi:type="dcterms:W3CDTF">2022-08-12T12:51:27Z</dcterms:created>
  <dcterms:modified xsi:type="dcterms:W3CDTF">2026-03-20T12:45:20Z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