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dragic\Desktop\ODO - godišnje izvršenje proračuna 2025\"/>
    </mc:Choice>
  </mc:AlternateContent>
  <xr:revisionPtr revIDLastSave="0" documentId="8_{2F70A991-9E02-4B5D-A31E-D78D8F7EDEA3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90" i="15"/>
  <c r="F88" i="15"/>
  <c r="E88" i="15"/>
  <c r="D88" i="15"/>
  <c r="C88" i="15"/>
  <c r="F87" i="15"/>
  <c r="E87" i="15"/>
  <c r="D87" i="15"/>
  <c r="C87" i="15"/>
  <c r="F86" i="15"/>
  <c r="E86" i="15"/>
  <c r="D86" i="15"/>
  <c r="C86" i="15"/>
  <c r="F84" i="15"/>
  <c r="E84" i="15"/>
  <c r="D84" i="15"/>
  <c r="C84" i="15"/>
  <c r="F83" i="15"/>
  <c r="E83" i="15"/>
  <c r="D83" i="15"/>
  <c r="C83" i="15"/>
  <c r="F82" i="15"/>
  <c r="E82" i="15"/>
  <c r="D82" i="15"/>
  <c r="C82" i="15"/>
  <c r="F81" i="15"/>
  <c r="F79" i="15"/>
  <c r="E79" i="15"/>
  <c r="D79" i="15"/>
  <c r="C79" i="15"/>
  <c r="F78" i="15"/>
  <c r="E78" i="15"/>
  <c r="D78" i="15"/>
  <c r="C78" i="15"/>
  <c r="F77" i="15"/>
  <c r="E77" i="15"/>
  <c r="D77" i="15"/>
  <c r="C77" i="15"/>
  <c r="F75" i="15"/>
  <c r="E75" i="15"/>
  <c r="D75" i="15"/>
  <c r="C75" i="15"/>
  <c r="F74" i="15"/>
  <c r="E74" i="15"/>
  <c r="D74" i="15"/>
  <c r="C74" i="15"/>
  <c r="F73" i="15"/>
  <c r="E73" i="15"/>
  <c r="D73" i="15"/>
  <c r="C73" i="15"/>
  <c r="F72" i="15"/>
  <c r="F69" i="15"/>
  <c r="E69" i="15"/>
  <c r="D69" i="15"/>
  <c r="C69" i="15"/>
  <c r="F68" i="15"/>
  <c r="E68" i="15"/>
  <c r="D68" i="15"/>
  <c r="C68" i="15"/>
  <c r="F67" i="15"/>
  <c r="E67" i="15"/>
  <c r="D67" i="15"/>
  <c r="C67" i="15"/>
  <c r="F65" i="15"/>
  <c r="E65" i="15"/>
  <c r="D65" i="15"/>
  <c r="C65" i="15"/>
  <c r="F64" i="15"/>
  <c r="E64" i="15"/>
  <c r="D64" i="15"/>
  <c r="C64" i="15"/>
  <c r="F62" i="15"/>
  <c r="E62" i="15"/>
  <c r="D62" i="15"/>
  <c r="C62" i="15"/>
  <c r="F60" i="15"/>
  <c r="E60" i="15"/>
  <c r="D60" i="15"/>
  <c r="C60" i="15"/>
  <c r="F59" i="15"/>
  <c r="E59" i="15"/>
  <c r="D59" i="15"/>
  <c r="C59" i="15"/>
  <c r="F58" i="15"/>
  <c r="E58" i="15"/>
  <c r="D58" i="15"/>
  <c r="C58" i="15"/>
  <c r="F55" i="15"/>
  <c r="E55" i="15"/>
  <c r="D55" i="15"/>
  <c r="C55" i="15"/>
  <c r="F53" i="15"/>
  <c r="E53" i="15"/>
  <c r="D53" i="15"/>
  <c r="C53" i="15"/>
  <c r="F52" i="15"/>
  <c r="E52" i="15"/>
  <c r="D52" i="15"/>
  <c r="C52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8" i="3"/>
  <c r="K78" i="3"/>
  <c r="L77" i="3"/>
  <c r="K77" i="3"/>
  <c r="J77" i="3"/>
  <c r="I77" i="3"/>
  <c r="H77" i="3"/>
  <c r="G77" i="3"/>
  <c r="L76" i="3"/>
  <c r="K76" i="3"/>
  <c r="J76" i="3"/>
  <c r="I76" i="3"/>
  <c r="H76" i="3"/>
  <c r="G76" i="3"/>
  <c r="L75" i="3"/>
  <c r="K75" i="3"/>
  <c r="L74" i="3"/>
  <c r="K74" i="3"/>
  <c r="J74" i="3"/>
  <c r="I74" i="3"/>
  <c r="H74" i="3"/>
  <c r="G74" i="3"/>
  <c r="L73" i="3"/>
  <c r="K73" i="3"/>
  <c r="L72" i="3"/>
  <c r="K72" i="3"/>
  <c r="J72" i="3"/>
  <c r="I72" i="3"/>
  <c r="H72" i="3"/>
  <c r="G72" i="3"/>
  <c r="L71" i="3"/>
  <c r="K71" i="3"/>
  <c r="J71" i="3"/>
  <c r="I71" i="3"/>
  <c r="H71" i="3"/>
  <c r="G71" i="3"/>
  <c r="L70" i="3"/>
  <c r="K70" i="3"/>
  <c r="J70" i="3"/>
  <c r="I70" i="3"/>
  <c r="H70" i="3"/>
  <c r="G70" i="3"/>
  <c r="L69" i="3"/>
  <c r="K69" i="3"/>
  <c r="L68" i="3"/>
  <c r="K68" i="3"/>
  <c r="L67" i="3"/>
  <c r="K67" i="3"/>
  <c r="J67" i="3"/>
  <c r="I67" i="3"/>
  <c r="H67" i="3"/>
  <c r="G67" i="3"/>
  <c r="L66" i="3"/>
  <c r="K66" i="3"/>
  <c r="L65" i="3"/>
  <c r="K65" i="3"/>
  <c r="J65" i="3"/>
  <c r="I65" i="3"/>
  <c r="H65" i="3"/>
  <c r="G65" i="3"/>
  <c r="L64" i="3"/>
  <c r="K64" i="3"/>
  <c r="J64" i="3"/>
  <c r="I64" i="3"/>
  <c r="H64" i="3"/>
  <c r="G64" i="3"/>
  <c r="L63" i="3"/>
  <c r="K63" i="3"/>
  <c r="L62" i="3"/>
  <c r="K62" i="3"/>
  <c r="L61" i="3"/>
  <c r="K61" i="3"/>
  <c r="L60" i="3"/>
  <c r="K60" i="3"/>
  <c r="L59" i="3"/>
  <c r="K59" i="3"/>
  <c r="L58" i="3"/>
  <c r="K58" i="3"/>
  <c r="J58" i="3"/>
  <c r="I58" i="3"/>
  <c r="H58" i="3"/>
  <c r="G58" i="3"/>
  <c r="L57" i="3"/>
  <c r="K57" i="3"/>
  <c r="L56" i="3"/>
  <c r="K56" i="3"/>
  <c r="J56" i="3"/>
  <c r="I56" i="3"/>
  <c r="H56" i="3"/>
  <c r="G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J46" i="3"/>
  <c r="I46" i="3"/>
  <c r="H46" i="3"/>
  <c r="G46" i="3"/>
  <c r="L45" i="3"/>
  <c r="K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<sst xmlns="http://schemas.openxmlformats.org/spreadsheetml/2006/main" count="419" uniqueCount="199">
  <si>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</si>
  <si>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</si>
  <si>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</si>
  <si>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</si>
  <si>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</si>
  <si>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</si>
  <si>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</si>
  <si>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</si>
  <si>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</si>
  <si>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</si>
  <si>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</si>
  <si>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</si>
  <si>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</si>
  <si>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</si>
  <si>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</si>
  <si>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</si>
  <si>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</si>
  <si>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</si>
  <si>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</si>
  <si>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</si>
  <si>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</si>
  <si>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</si>
  <si>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</si>
  <si>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</si>
  <si>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</si>
  <si>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</si>
  <si>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</si>
  <si>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</si>
  <si>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</si>
  <si>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</si>
  <si>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</si>
  <si>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</si>
  <si>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</si>
  <si>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</si>
  <si>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</si>
  <si>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</si>
  <si>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</si>
  <si>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</si>
  <si>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</si>
  <si>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</si>
  <si>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</si>
  <si>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</si>
  <si>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</si>
  <si>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</si>
  <si>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</si>
  <si>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</si>
  <si>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</si>
  <si>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</si>
  <si>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</si>
  <si>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</si>
  <si>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</si>
  <si>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</si>
  <si>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</si>
  <si>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</si>
  <si>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</si>
  <si>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</si>
  <si>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</si>
  <si>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</si>
  <si>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</si>
  <si>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</si>
  <si>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</si>
  <si>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</si>
  <si>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</si>
  <si>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</si>
  <si>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</si>
  <si>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</si>
  <si>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</si>
  <si>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</si>
  <si>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</si>
  <si>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</si>
  <si>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</si>
  <si>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</si>
  <si>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</si>
  <si>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</si>
  <si>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</si>
  <si>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</si>
  <si>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</si>
  <si>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</si>
  <si>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</si>
  <si>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</si>
  <si>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</si>
  <si>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</si>
  <si>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</si>
  <si>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</si>
  <si>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</si>
  <si>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</si>
  <si>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</si>
  <si>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</si>
  <si>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</si>
  <si>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</si>
  <si>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</si>
  <si>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</si>
  <si>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</si>
  <si>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</si>
  <si>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</si>
  <si>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</si>
  <si>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</si>
  <si>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</si>
  <si>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</si>
  <si>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</si>
  <si>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</si>
  <si>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</si>
  <si>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</si>
  <si>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</si>
  <si>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</si>
  <si>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</si>
  <si>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</si>
  <si>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</si>
  <si>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</si>
  <si>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</si>
  <si>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</si>
  <si>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</si>
  <si>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</si>
  <si>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</si>
  <si>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</si>
  <si>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</si>
  <si>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</si>
  <si>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</si>
  <si>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</si>
  <si>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</si>
  <si>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</si>
  <si>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</si>
  <si>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</si>
  <si>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</si>
  <si>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</si>
  <si>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</si>
  <si>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</si>
  <si>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</si>
  <si>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</si>
  <si>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</si>
  <si>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</si>
  <si>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</si>
  <si>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</si>
  <si>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</si>
  <si>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</si>
  <si>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</si>
  <si>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</si>
  <si>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</si>
  <si>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</si>
  <si>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</si>
  <si>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</si>
  <si>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</si>
  <si>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</si>
  <si>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</si>
  <si>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</si>
  <si>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</si>
  <si>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</si>
  <si>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</si>
  <si>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</si>
  <si>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</si>
  <si>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</si>
  <si>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</si>
  <si>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</si>
  <si>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</si>
  <si>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</si>
  <si>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</si>
  <si>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</si>
  <si>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</si>
  <si>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</si>
  <si>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</si>
  <si>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</si>
  <si>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</si>
  <si>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</si>
  <si>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</si>
  <si>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</si>
  <si>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</si>
  <si>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</si>
  <si>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</si>
  <si>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</si>
  <si>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</si>
  <si>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</si>
  <si>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</si>
  <si>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</si>
  <si>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</si>
  <si>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</si>
  <si>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</si>
  <si>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</si>
  <si>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</si>
  <si>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</si>
  <si>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</si>
  <si>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</si>
  <si>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4500 BJELOVAR OPĆINSKO DRŽAVNO ODVJETNIŠTVO</t>
  </si>
  <si>
    <t>2812 DJELOVANJE DRŽAVNIH ODVJETNIŠTAVA</t>
  </si>
  <si>
    <t>11</t>
  </si>
  <si>
    <t>43</t>
  </si>
  <si>
    <t>A642000</t>
  </si>
  <si>
    <t xml:space="preserve">Progon počinitelja kaznenih i kažnjivih djela i zaštita imovine RH pred nadležnim sudovima i tijelima </t>
  </si>
  <si>
    <t>TEKUĆI PLAN  2025.*</t>
  </si>
  <si>
    <t>IZVRŠENJE 1.-12.2025.*</t>
  </si>
  <si>
    <t xml:space="preserve">INDEKS**
</t>
  </si>
  <si>
    <t>Opći prihodi i primici</t>
  </si>
  <si>
    <t>Vlastiti prihodi</t>
  </si>
  <si>
    <t>Ostali prihodi za posebne namjene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</si>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</sst>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2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Alignment="1">
      <alignment horizontal="left" wrapText="1"/>
    </xf>
    <xf numFmtId="49" fontId="17" fillId="0" borderId="0" xfId="2" applyNumberFormat="1" applyFont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5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09" t="s">
        <v>31</v>
      </c>
      <c r="C7" s="109"/>
      <c r="D7" s="109"/>
      <c r="E7" s="109"/>
      <c r="F7" s="109"/>
      <c r="G7" s="6"/>
      <c r="H7" s="7"/>
      <c r="I7" s="7"/>
      <c r="J7" s="7"/>
      <c r="K7" s="23"/>
      <c r="L7" s="23"/>
    </row>
    <row r="8" spans="2:13" ht="25.5" x14ac:dyDescent="0.25">
      <c r="B8" s="103" t="s">
        <v>3</v>
      </c>
      <c r="C8" s="103"/>
      <c r="D8" s="103"/>
      <c r="E8" s="103"/>
      <c r="F8" s="103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4">
        <v>1</v>
      </c>
      <c r="C9" s="104"/>
      <c r="D9" s="104"/>
      <c r="E9" s="104"/>
      <c r="F9" s="105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99" t="s">
        <v>8</v>
      </c>
      <c r="C10" s="100"/>
      <c r="D10" s="100"/>
      <c r="E10" s="100"/>
      <c r="F10" s="101"/>
      <c r="G10" s="85">
        <v>1827718.79</v>
      </c>
      <c r="H10" s="86">
        <v>2095003</v>
      </c>
      <c r="I10" s="86">
        <v>2110089</v>
      </c>
      <c r="J10" s="86">
        <v>2110127.98</v>
      </c>
      <c r="K10" s="86"/>
      <c r="L10" s="86"/>
    </row>
    <row r="11" spans="2:13" x14ac:dyDescent="0.25">
      <c r="B11" s="102" t="s">
        <v>7</v>
      </c>
      <c r="C11" s="101"/>
      <c r="D11" s="101"/>
      <c r="E11" s="101"/>
      <c r="F11" s="101"/>
      <c r="G11" s="85"/>
      <c r="H11" s="86"/>
      <c r="I11" s="86"/>
      <c r="J11" s="86"/>
      <c r="K11" s="86"/>
      <c r="L11" s="86"/>
    </row>
    <row r="12" spans="2:13" x14ac:dyDescent="0.25">
      <c r="B12" s="96" t="s">
        <v>0</v>
      </c>
      <c r="C12" s="97"/>
      <c r="D12" s="97"/>
      <c r="E12" s="97"/>
      <c r="F12" s="98"/>
      <c r="G12" s="87">
        <f>ROUND(G10+G11,2)</f>
        <v>1827718.79</v>
      </c>
      <c r="H12" s="87">
        <f>ROUND(H10+H11,2)</f>
        <v>2095003</v>
      </c>
      <c r="I12" s="87">
        <f>ROUND(I10+I11,2)</f>
        <v>2110089</v>
      </c>
      <c r="J12" s="87">
        <f>ROUND(J10+J11,2)</f>
        <v>2110127.98</v>
      </c>
      <c r="K12" s="88">
        <f>J12/G12*100</f>
        <v>115.45145738749</v>
      </c>
      <c r="L12" s="88">
        <f>J12/I12*100</f>
        <v>100.001847315445</v>
      </c>
    </row>
    <row r="13" spans="2:13" x14ac:dyDescent="0.25">
      <c r="B13" s="108" t="s">
        <v>9</v>
      </c>
      <c r="C13" s="100"/>
      <c r="D13" s="100"/>
      <c r="E13" s="100"/>
      <c r="F13" s="100"/>
      <c r="G13" s="89">
        <v>1825303.24</v>
      </c>
      <c r="H13" s="86">
        <v>2074060</v>
      </c>
      <c r="I13" s="86">
        <v>2089121</v>
      </c>
      <c r="J13" s="86">
        <v>2089179.48</v>
      </c>
      <c r="K13" s="86"/>
      <c r="L13" s="86"/>
    </row>
    <row r="14" spans="2:13" x14ac:dyDescent="0.25">
      <c r="B14" s="102" t="s">
        <v>10</v>
      </c>
      <c r="C14" s="101"/>
      <c r="D14" s="101"/>
      <c r="E14" s="101"/>
      <c r="F14" s="101"/>
      <c r="G14" s="85">
        <v>2415.5500000000002</v>
      </c>
      <c r="H14" s="86">
        <v>20943</v>
      </c>
      <c r="I14" s="86">
        <v>20968</v>
      </c>
      <c r="J14" s="86">
        <v>20948.5</v>
      </c>
      <c r="K14" s="86"/>
      <c r="L14" s="86"/>
    </row>
    <row r="15" spans="2:13" x14ac:dyDescent="0.25">
      <c r="B15" s="15" t="s">
        <v>1</v>
      </c>
      <c r="C15" s="16"/>
      <c r="D15" s="16"/>
      <c r="E15" s="16"/>
      <c r="F15" s="16"/>
      <c r="G15" s="87">
        <f>ROUND(G13+G14,2)</f>
        <v>1827718.79</v>
      </c>
      <c r="H15" s="87">
        <f>ROUND(H13+H14,2)</f>
        <v>2095003</v>
      </c>
      <c r="I15" s="87">
        <f>ROUND(I13+I14,2)</f>
        <v>2110089</v>
      </c>
      <c r="J15" s="87">
        <f>ROUND(J13+J14,2)</f>
        <v>2110127.98</v>
      </c>
      <c r="K15" s="88">
        <f>J15/G15*100</f>
        <v>115.45145738749</v>
      </c>
      <c r="L15" s="88">
        <f>J15/I15*100</f>
        <v>100.001847315445</v>
      </c>
    </row>
    <row r="16" spans="2:13" x14ac:dyDescent="0.25">
      <c r="B16" s="107" t="s">
        <v>2</v>
      </c>
      <c r="C16" s="97"/>
      <c r="D16" s="97"/>
      <c r="E16" s="97"/>
      <c r="F16" s="97"/>
      <c r="G16" s="90">
        <f>ROUND(G12-G15,2)</f>
        <v>0</v>
      </c>
      <c r="H16" s="90">
        <f>ROUND(H12-H15,2)</f>
        <v>0</v>
      </c>
      <c r="I16" s="90">
        <f>ROUND(I12-I15,2)</f>
        <v>0</v>
      </c>
      <c r="J16" s="90">
        <f>ROUND(J12-J15,2)</f>
        <v>0</v>
      </c>
      <c r="K16" s="88" t="e">
        <f>J16/G16*100</f>
        <v>#DIV/0!</v>
      </c>
      <c r="L16" s="88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09" t="s">
        <v>28</v>
      </c>
      <c r="C18" s="109"/>
      <c r="D18" s="109"/>
      <c r="E18" s="109"/>
      <c r="F18" s="109"/>
      <c r="G18" s="8"/>
      <c r="H18" s="8"/>
      <c r="I18" s="8"/>
      <c r="J18" s="8"/>
      <c r="K18" s="2"/>
      <c r="L18" s="2"/>
      <c r="M18" s="2"/>
    </row>
    <row r="19" spans="1:49" ht="25.5" x14ac:dyDescent="0.25">
      <c r="B19" s="103" t="s">
        <v>3</v>
      </c>
      <c r="C19" s="103"/>
      <c r="D19" s="103"/>
      <c r="E19" s="103"/>
      <c r="F19" s="103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0">
        <v>1</v>
      </c>
      <c r="C20" s="111"/>
      <c r="D20" s="111"/>
      <c r="E20" s="111"/>
      <c r="F20" s="111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99" t="s">
        <v>11</v>
      </c>
      <c r="C21" s="112"/>
      <c r="D21" s="112"/>
      <c r="E21" s="112"/>
      <c r="F21" s="112"/>
      <c r="G21" s="91"/>
      <c r="H21" s="86"/>
      <c r="I21" s="86"/>
      <c r="J21" s="86"/>
      <c r="K21" s="86"/>
      <c r="L21" s="86"/>
    </row>
    <row r="22" spans="1:49" x14ac:dyDescent="0.25">
      <c r="B22" s="99" t="s">
        <v>12</v>
      </c>
      <c r="C22" s="100"/>
      <c r="D22" s="100"/>
      <c r="E22" s="100"/>
      <c r="F22" s="100"/>
      <c r="G22" s="89"/>
      <c r="H22" s="86"/>
      <c r="I22" s="86"/>
      <c r="J22" s="86"/>
      <c r="K22" s="86"/>
      <c r="L22" s="86"/>
    </row>
    <row r="23" spans="1:49" ht="15" customHeight="1" x14ac:dyDescent="0.25">
      <c r="B23" s="113" t="s">
        <v>23</v>
      </c>
      <c r="C23" s="114"/>
      <c r="D23" s="114"/>
      <c r="E23" s="114"/>
      <c r="F23" s="115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30" customFormat="1" ht="15" customHeight="1" x14ac:dyDescent="0.25">
      <c r="A24"/>
      <c r="B24" s="99" t="s">
        <v>5</v>
      </c>
      <c r="C24" s="100"/>
      <c r="D24" s="100"/>
      <c r="E24" s="100"/>
      <c r="F24" s="100"/>
      <c r="G24" s="89">
        <v>0</v>
      </c>
      <c r="H24" s="86"/>
      <c r="I24" s="86"/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99" t="s">
        <v>27</v>
      </c>
      <c r="C25" s="100"/>
      <c r="D25" s="100"/>
      <c r="E25" s="100"/>
      <c r="F25" s="100"/>
      <c r="G25" s="89">
        <v>0</v>
      </c>
      <c r="H25" s="86"/>
      <c r="I25" s="86"/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3" t="s">
        <v>29</v>
      </c>
      <c r="C26" s="114"/>
      <c r="D26" s="114"/>
      <c r="E26" s="114"/>
      <c r="F26" s="115"/>
      <c r="G26" s="94">
        <f>ROUND(G24+G25,2)</f>
        <v>0</v>
      </c>
      <c r="H26" s="94">
        <f>ROUND(H24+H25,2)</f>
        <v>0</v>
      </c>
      <c r="I26" s="94">
        <f>ROUND(I24+I25,2)</f>
        <v>0</v>
      </c>
      <c r="J26" s="94">
        <f>ROUND(J24+J25,2)</f>
        <v>0</v>
      </c>
      <c r="K26" s="93" t="e">
        <f>J26/G26*100</f>
        <v>#DIV/0!</v>
      </c>
      <c r="L26" s="93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6" t="s">
        <v>30</v>
      </c>
      <c r="C27" s="106"/>
      <c r="D27" s="106"/>
      <c r="E27" s="106"/>
      <c r="F27" s="106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9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19" t="s">
        <v>3</v>
      </c>
      <c r="C8" s="120"/>
      <c r="D8" s="120"/>
      <c r="E8" s="120"/>
      <c r="F8" s="121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6">
        <v>1</v>
      </c>
      <c r="C9" s="117"/>
      <c r="D9" s="117"/>
      <c r="E9" s="117"/>
      <c r="F9" s="118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1827718.79</v>
      </c>
      <c r="H10" s="65">
        <f>H11</f>
        <v>2095003</v>
      </c>
      <c r="I10" s="65">
        <f>I11</f>
        <v>2110089</v>
      </c>
      <c r="J10" s="65">
        <f>J11</f>
        <v>2110127.98</v>
      </c>
      <c r="K10" s="69">
        <f t="shared" ref="K10:K18" si="0">(J10*100)/G10</f>
        <v>115.45145738749011</v>
      </c>
      <c r="L10" s="69">
        <f t="shared" ref="L10:L18" si="1">(J10*100)/I10</f>
        <v>100.00184731544499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1827718.79</v>
      </c>
      <c r="H11" s="65">
        <f>H12+H15</f>
        <v>2095003</v>
      </c>
      <c r="I11" s="65">
        <f>I12+I15</f>
        <v>2110089</v>
      </c>
      <c r="J11" s="65">
        <f>J12+J15</f>
        <v>2110127.98</v>
      </c>
      <c r="K11" s="65">
        <f t="shared" si="0"/>
        <v>115.45145738749011</v>
      </c>
      <c r="L11" s="65">
        <f t="shared" si="1"/>
        <v>100.00184731544499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838.86</v>
      </c>
      <c r="H12" s="65">
        <f t="shared" si="2"/>
        <v>890</v>
      </c>
      <c r="I12" s="65">
        <f t="shared" si="2"/>
        <v>890</v>
      </c>
      <c r="J12" s="65">
        <f t="shared" si="2"/>
        <v>1115.42</v>
      </c>
      <c r="K12" s="65">
        <f t="shared" si="0"/>
        <v>132.96855255942589</v>
      </c>
      <c r="L12" s="65">
        <f t="shared" si="1"/>
        <v>125.32808988764044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838.86</v>
      </c>
      <c r="H13" s="65">
        <f t="shared" si="2"/>
        <v>890</v>
      </c>
      <c r="I13" s="65">
        <f t="shared" si="2"/>
        <v>890</v>
      </c>
      <c r="J13" s="65">
        <f t="shared" si="2"/>
        <v>1115.42</v>
      </c>
      <c r="K13" s="65">
        <f t="shared" si="0"/>
        <v>132.96855255942589</v>
      </c>
      <c r="L13" s="65">
        <f t="shared" si="1"/>
        <v>125.32808988764044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838.86</v>
      </c>
      <c r="H14" s="66">
        <v>890</v>
      </c>
      <c r="I14" s="66">
        <v>890</v>
      </c>
      <c r="J14" s="66">
        <v>1115.42</v>
      </c>
      <c r="K14" s="66">
        <f t="shared" si="0"/>
        <v>132.96855255942589</v>
      </c>
      <c r="L14" s="66">
        <f t="shared" si="1"/>
        <v>125.32808988764044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1826879.93</v>
      </c>
      <c r="H15" s="65">
        <f>H16</f>
        <v>2094113</v>
      </c>
      <c r="I15" s="65">
        <f>I16</f>
        <v>2109199</v>
      </c>
      <c r="J15" s="65">
        <f>J16</f>
        <v>2109012.56</v>
      </c>
      <c r="K15" s="65">
        <f t="shared" si="0"/>
        <v>115.44341395222401</v>
      </c>
      <c r="L15" s="65">
        <f t="shared" si="1"/>
        <v>99.991160625431746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1826879.93</v>
      </c>
      <c r="H16" s="65">
        <f>H17+H18</f>
        <v>2094113</v>
      </c>
      <c r="I16" s="65">
        <f>I17+I18</f>
        <v>2109199</v>
      </c>
      <c r="J16" s="65">
        <f>J17+J18</f>
        <v>2109012.56</v>
      </c>
      <c r="K16" s="65">
        <f t="shared" si="0"/>
        <v>115.44341395222401</v>
      </c>
      <c r="L16" s="65">
        <f t="shared" si="1"/>
        <v>99.991160625431746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1824464.38</v>
      </c>
      <c r="H17" s="66">
        <v>2073170</v>
      </c>
      <c r="I17" s="66">
        <v>2088231</v>
      </c>
      <c r="J17" s="66">
        <v>2088064.06</v>
      </c>
      <c r="K17" s="66">
        <f t="shared" si="0"/>
        <v>114.44805844880348</v>
      </c>
      <c r="L17" s="66">
        <f t="shared" si="1"/>
        <v>99.992005673701811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2415.5500000000002</v>
      </c>
      <c r="H18" s="66">
        <v>20943</v>
      </c>
      <c r="I18" s="66">
        <v>20968</v>
      </c>
      <c r="J18" s="66">
        <v>20948.5</v>
      </c>
      <c r="K18" s="66">
        <f t="shared" si="0"/>
        <v>867.23520523276261</v>
      </c>
      <c r="L18" s="66">
        <f t="shared" si="1"/>
        <v>99.907001144601296</v>
      </c>
    </row>
    <row r="19" spans="2:12" x14ac:dyDescent="0.25">
      <c r="F19" s="36"/>
    </row>
    <row r="20" spans="2:12" x14ac:dyDescent="0.25">
      <c r="F20" s="36"/>
    </row>
    <row r="21" spans="2:12" ht="36.75" customHeight="1" x14ac:dyDescent="0.25">
      <c r="B21" s="119" t="s">
        <v>3</v>
      </c>
      <c r="C21" s="120"/>
      <c r="D21" s="120"/>
      <c r="E21" s="120"/>
      <c r="F21" s="121"/>
      <c r="G21" s="29" t="s">
        <v>46</v>
      </c>
      <c r="H21" s="29" t="s">
        <v>43</v>
      </c>
      <c r="I21" s="29" t="s">
        <v>44</v>
      </c>
      <c r="J21" s="29" t="s">
        <v>47</v>
      </c>
      <c r="K21" s="29" t="s">
        <v>6</v>
      </c>
      <c r="L21" s="29" t="s">
        <v>22</v>
      </c>
    </row>
    <row r="22" spans="2:12" x14ac:dyDescent="0.25">
      <c r="B22" s="116">
        <v>1</v>
      </c>
      <c r="C22" s="117"/>
      <c r="D22" s="117"/>
      <c r="E22" s="117"/>
      <c r="F22" s="118"/>
      <c r="G22" s="31">
        <v>2</v>
      </c>
      <c r="H22" s="31">
        <v>3</v>
      </c>
      <c r="I22" s="31">
        <v>4</v>
      </c>
      <c r="J22" s="31">
        <v>5</v>
      </c>
      <c r="K22" s="31" t="s">
        <v>13</v>
      </c>
      <c r="L22" s="31" t="s">
        <v>14</v>
      </c>
    </row>
    <row r="23" spans="2:12" x14ac:dyDescent="0.25">
      <c r="B23" s="65"/>
      <c r="C23" s="66"/>
      <c r="D23" s="67"/>
      <c r="E23" s="68"/>
      <c r="F23" s="9" t="s">
        <v>21</v>
      </c>
      <c r="G23" s="65">
        <f>G24+G70</f>
        <v>1827718.7900000003</v>
      </c>
      <c r="H23" s="65">
        <f>H24+H70</f>
        <v>2095003</v>
      </c>
      <c r="I23" s="65">
        <f>I24+I70</f>
        <v>2110089</v>
      </c>
      <c r="J23" s="65">
        <f>J24+J70</f>
        <v>2110127.98</v>
      </c>
      <c r="K23" s="70">
        <f t="shared" ref="K23:K54" si="3">(J23*100)/G23</f>
        <v>115.45145738749009</v>
      </c>
      <c r="L23" s="70">
        <f t="shared" ref="L23:L54" si="4">(J23*100)/I23</f>
        <v>100.00184731544499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G25+G34+G64</f>
        <v>1825303.2400000002</v>
      </c>
      <c r="H24" s="65">
        <f>H25+H34+H64</f>
        <v>2074060</v>
      </c>
      <c r="I24" s="65">
        <f>I25+I34+I64</f>
        <v>2089121</v>
      </c>
      <c r="J24" s="65">
        <f>J25+J34+J64</f>
        <v>2089179.48</v>
      </c>
      <c r="K24" s="65">
        <f t="shared" si="3"/>
        <v>114.45656996697161</v>
      </c>
      <c r="L24" s="65">
        <f t="shared" si="4"/>
        <v>100.00279926342228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1491229.01</v>
      </c>
      <c r="H25" s="65">
        <f>H26+H29+H31</f>
        <v>1734990</v>
      </c>
      <c r="I25" s="65">
        <f>I26+I29+I31</f>
        <v>1722500</v>
      </c>
      <c r="J25" s="65">
        <f>J26+J29+J31</f>
        <v>1722399.49</v>
      </c>
      <c r="K25" s="65">
        <f t="shared" si="3"/>
        <v>115.50201065361517</v>
      </c>
      <c r="L25" s="65">
        <f t="shared" si="4"/>
        <v>99.994164876632794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1249570.69</v>
      </c>
      <c r="H26" s="65">
        <f>H27+H28</f>
        <v>1461365</v>
      </c>
      <c r="I26" s="65">
        <f>I27+I28</f>
        <v>1452455</v>
      </c>
      <c r="J26" s="65">
        <f>J27+J28</f>
        <v>1452417.61</v>
      </c>
      <c r="K26" s="65">
        <f t="shared" si="3"/>
        <v>116.23332890434554</v>
      </c>
      <c r="L26" s="65">
        <f t="shared" si="4"/>
        <v>99.997425737802544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1236461.96</v>
      </c>
      <c r="H27" s="66">
        <v>1449365</v>
      </c>
      <c r="I27" s="66">
        <v>1439165</v>
      </c>
      <c r="J27" s="66">
        <v>1439128.57</v>
      </c>
      <c r="K27" s="66">
        <f t="shared" si="3"/>
        <v>116.39084877305891</v>
      </c>
      <c r="L27" s="66">
        <f t="shared" si="4"/>
        <v>99.997468671069683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13108.73</v>
      </c>
      <c r="H28" s="66">
        <v>12000</v>
      </c>
      <c r="I28" s="66">
        <v>13290</v>
      </c>
      <c r="J28" s="66">
        <v>13289.04</v>
      </c>
      <c r="K28" s="66">
        <f t="shared" si="3"/>
        <v>101.37549556669487</v>
      </c>
      <c r="L28" s="66">
        <f t="shared" si="4"/>
        <v>99.992776523702034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38925.03</v>
      </c>
      <c r="H29" s="65">
        <f>H30</f>
        <v>40330</v>
      </c>
      <c r="I29" s="65">
        <f>I30</f>
        <v>38150</v>
      </c>
      <c r="J29" s="65">
        <f>J30</f>
        <v>38147.919999999998</v>
      </c>
      <c r="K29" s="65">
        <f t="shared" si="3"/>
        <v>98.003572508486187</v>
      </c>
      <c r="L29" s="65">
        <f t="shared" si="4"/>
        <v>99.994547837483623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38925.03</v>
      </c>
      <c r="H30" s="66">
        <v>40330</v>
      </c>
      <c r="I30" s="66">
        <v>38150</v>
      </c>
      <c r="J30" s="66">
        <v>38147.919999999998</v>
      </c>
      <c r="K30" s="66">
        <f t="shared" si="3"/>
        <v>98.003572508486187</v>
      </c>
      <c r="L30" s="66">
        <f t="shared" si="4"/>
        <v>99.994547837483623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G32+G33</f>
        <v>202733.28999999998</v>
      </c>
      <c r="H31" s="65">
        <f>H32+H33</f>
        <v>233295</v>
      </c>
      <c r="I31" s="65">
        <f>I32+I33</f>
        <v>231895</v>
      </c>
      <c r="J31" s="65">
        <f>J32+J33</f>
        <v>231833.96</v>
      </c>
      <c r="K31" s="65">
        <f t="shared" si="3"/>
        <v>114.35416452818382</v>
      </c>
      <c r="L31" s="65">
        <f t="shared" si="4"/>
        <v>99.973677742081549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1121.8599999999999</v>
      </c>
      <c r="H32" s="66">
        <v>0</v>
      </c>
      <c r="I32" s="66">
        <v>0</v>
      </c>
      <c r="J32" s="66">
        <v>0</v>
      </c>
      <c r="K32" s="66">
        <f t="shared" si="3"/>
        <v>0</v>
      </c>
      <c r="L32" s="66" t="e">
        <f t="shared" si="4"/>
        <v>#DIV/0!</v>
      </c>
    </row>
    <row r="33" spans="2:12" x14ac:dyDescent="0.25">
      <c r="B33" s="66"/>
      <c r="C33" s="66"/>
      <c r="D33" s="66"/>
      <c r="E33" s="66" t="s">
        <v>83</v>
      </c>
      <c r="F33" s="66" t="s">
        <v>84</v>
      </c>
      <c r="G33" s="66">
        <v>201611.43</v>
      </c>
      <c r="H33" s="66">
        <v>233295</v>
      </c>
      <c r="I33" s="66">
        <v>231895</v>
      </c>
      <c r="J33" s="66">
        <v>231833.96</v>
      </c>
      <c r="K33" s="66">
        <f t="shared" si="3"/>
        <v>114.99048441846774</v>
      </c>
      <c r="L33" s="66">
        <f t="shared" si="4"/>
        <v>99.973677742081549</v>
      </c>
    </row>
    <row r="34" spans="2:12" x14ac:dyDescent="0.25">
      <c r="B34" s="65"/>
      <c r="C34" s="65" t="s">
        <v>85</v>
      </c>
      <c r="D34" s="65"/>
      <c r="E34" s="65"/>
      <c r="F34" s="65" t="s">
        <v>86</v>
      </c>
      <c r="G34" s="65">
        <f>G35+G40+G46+G56+G58</f>
        <v>332055.65000000008</v>
      </c>
      <c r="H34" s="65">
        <f>H35+H40+H46+H56+H58</f>
        <v>337662</v>
      </c>
      <c r="I34" s="65">
        <f>I35+I40+I46+I56+I58</f>
        <v>365290</v>
      </c>
      <c r="J34" s="65">
        <f>J35+J40+J46+J56+J58</f>
        <v>365457.24</v>
      </c>
      <c r="K34" s="65">
        <f t="shared" si="3"/>
        <v>110.0590337794282</v>
      </c>
      <c r="L34" s="65">
        <f t="shared" si="4"/>
        <v>100.04578280270471</v>
      </c>
    </row>
    <row r="35" spans="2:12" x14ac:dyDescent="0.25">
      <c r="B35" s="65"/>
      <c r="C35" s="65"/>
      <c r="D35" s="65" t="s">
        <v>87</v>
      </c>
      <c r="E35" s="65"/>
      <c r="F35" s="65" t="s">
        <v>88</v>
      </c>
      <c r="G35" s="65">
        <f>G36+G37+G38+G39</f>
        <v>52655.159999999996</v>
      </c>
      <c r="H35" s="65">
        <f>H36+H37+H38+H39</f>
        <v>57700</v>
      </c>
      <c r="I35" s="65">
        <f>I36+I37+I38+I39</f>
        <v>57398</v>
      </c>
      <c r="J35" s="65">
        <f>J36+J37+J38+J39</f>
        <v>57395.63</v>
      </c>
      <c r="K35" s="65">
        <f t="shared" si="3"/>
        <v>109.00285935889285</v>
      </c>
      <c r="L35" s="65">
        <f t="shared" si="4"/>
        <v>99.995870936269554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3607.4</v>
      </c>
      <c r="H36" s="66">
        <v>5447</v>
      </c>
      <c r="I36" s="66">
        <v>5692</v>
      </c>
      <c r="J36" s="66">
        <v>5690.93</v>
      </c>
      <c r="K36" s="66">
        <f t="shared" si="3"/>
        <v>157.75711038421022</v>
      </c>
      <c r="L36" s="66">
        <f t="shared" si="4"/>
        <v>99.981201686577649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47485.56</v>
      </c>
      <c r="H37" s="66">
        <v>50753</v>
      </c>
      <c r="I37" s="66">
        <v>50637</v>
      </c>
      <c r="J37" s="66">
        <v>50636.6</v>
      </c>
      <c r="K37" s="66">
        <f t="shared" si="3"/>
        <v>106.63578569990541</v>
      </c>
      <c r="L37" s="66">
        <f t="shared" si="4"/>
        <v>99.999210063787345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339</v>
      </c>
      <c r="H38" s="66">
        <v>600</v>
      </c>
      <c r="I38" s="66">
        <v>153</v>
      </c>
      <c r="J38" s="66">
        <v>153</v>
      </c>
      <c r="K38" s="66">
        <f t="shared" si="3"/>
        <v>45.13274336283186</v>
      </c>
      <c r="L38" s="66">
        <f t="shared" si="4"/>
        <v>100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1223.2</v>
      </c>
      <c r="H39" s="66">
        <v>900</v>
      </c>
      <c r="I39" s="66">
        <v>916</v>
      </c>
      <c r="J39" s="66">
        <v>915.1</v>
      </c>
      <c r="K39" s="66">
        <f t="shared" si="3"/>
        <v>74.811968606932638</v>
      </c>
      <c r="L39" s="66">
        <f t="shared" si="4"/>
        <v>99.901746724890828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G41+G42+G43+G44+G45</f>
        <v>21695</v>
      </c>
      <c r="H40" s="65">
        <f>H41+H42+H43+H44+H45</f>
        <v>23240</v>
      </c>
      <c r="I40" s="65">
        <f>I41+I42+I43+I44+I45</f>
        <v>23890</v>
      </c>
      <c r="J40" s="65">
        <f>J41+J42+J43+J44+J45</f>
        <v>24114.190000000002</v>
      </c>
      <c r="K40" s="65">
        <f t="shared" si="3"/>
        <v>111.15091034800645</v>
      </c>
      <c r="L40" s="65">
        <f t="shared" si="4"/>
        <v>100.93842611971536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17640.36</v>
      </c>
      <c r="H41" s="66">
        <v>17590</v>
      </c>
      <c r="I41" s="66">
        <v>17610</v>
      </c>
      <c r="J41" s="66">
        <v>17835.39</v>
      </c>
      <c r="K41" s="66">
        <f t="shared" si="3"/>
        <v>101.10558968184323</v>
      </c>
      <c r="L41" s="66">
        <f t="shared" si="4"/>
        <v>101.27989778534923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3288.74</v>
      </c>
      <c r="H42" s="66">
        <v>4000</v>
      </c>
      <c r="I42" s="66">
        <v>3682</v>
      </c>
      <c r="J42" s="66">
        <v>3681.63</v>
      </c>
      <c r="K42" s="66">
        <f t="shared" si="3"/>
        <v>111.94652055194392</v>
      </c>
      <c r="L42" s="66">
        <f t="shared" si="4"/>
        <v>99.989951113525251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0</v>
      </c>
      <c r="H43" s="66">
        <v>500</v>
      </c>
      <c r="I43" s="66">
        <v>1250</v>
      </c>
      <c r="J43" s="66">
        <v>1249.72</v>
      </c>
      <c r="K43" s="66" t="e">
        <f t="shared" si="3"/>
        <v>#DIV/0!</v>
      </c>
      <c r="L43" s="66">
        <f t="shared" si="4"/>
        <v>99.977599999999995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642.5</v>
      </c>
      <c r="H44" s="66">
        <v>1000</v>
      </c>
      <c r="I44" s="66">
        <v>1198</v>
      </c>
      <c r="J44" s="66">
        <v>1197.45</v>
      </c>
      <c r="K44" s="66">
        <f t="shared" si="3"/>
        <v>186.37354085603113</v>
      </c>
      <c r="L44" s="66">
        <f t="shared" si="4"/>
        <v>99.954090150250423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123.4</v>
      </c>
      <c r="H45" s="66">
        <v>150</v>
      </c>
      <c r="I45" s="66">
        <v>150</v>
      </c>
      <c r="J45" s="66">
        <v>150</v>
      </c>
      <c r="K45" s="66">
        <f t="shared" si="3"/>
        <v>121.55591572123176</v>
      </c>
      <c r="L45" s="66">
        <f t="shared" si="4"/>
        <v>100</v>
      </c>
    </row>
    <row r="46" spans="2:12" x14ac:dyDescent="0.25">
      <c r="B46" s="65"/>
      <c r="C46" s="65"/>
      <c r="D46" s="65" t="s">
        <v>109</v>
      </c>
      <c r="E46" s="65"/>
      <c r="F46" s="65" t="s">
        <v>110</v>
      </c>
      <c r="G46" s="65">
        <f>G47+G48+G49+G50+G51+G52+G53+G54+G55</f>
        <v>254641.66000000003</v>
      </c>
      <c r="H46" s="65">
        <f>H47+H48+H49+H50+H51+H52+H53+H54+H55</f>
        <v>252060</v>
      </c>
      <c r="I46" s="65">
        <f>I47+I48+I49+I50+I51+I52+I53+I54+I55</f>
        <v>280030</v>
      </c>
      <c r="J46" s="65">
        <f>J47+J48+J49+J50+J51+J52+J53+J54+J55</f>
        <v>279976.34999999998</v>
      </c>
      <c r="K46" s="65">
        <f t="shared" si="3"/>
        <v>109.94915364595093</v>
      </c>
      <c r="L46" s="65">
        <f t="shared" si="4"/>
        <v>99.980841338428021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21697.55</v>
      </c>
      <c r="H47" s="66">
        <v>22400</v>
      </c>
      <c r="I47" s="66">
        <v>22531</v>
      </c>
      <c r="J47" s="66">
        <v>22530.43</v>
      </c>
      <c r="K47" s="66">
        <f t="shared" si="3"/>
        <v>103.83859007122925</v>
      </c>
      <c r="L47" s="66">
        <f t="shared" si="4"/>
        <v>99.997470152234698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3172.4</v>
      </c>
      <c r="H48" s="66">
        <v>3500</v>
      </c>
      <c r="I48" s="66">
        <v>1500</v>
      </c>
      <c r="J48" s="66">
        <v>1497.99</v>
      </c>
      <c r="K48" s="66">
        <f t="shared" si="3"/>
        <v>47.219455301979572</v>
      </c>
      <c r="L48" s="66">
        <f t="shared" si="4"/>
        <v>99.866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2570</v>
      </c>
      <c r="H49" s="66">
        <v>0</v>
      </c>
      <c r="I49" s="66">
        <v>0</v>
      </c>
      <c r="J49" s="66">
        <v>0</v>
      </c>
      <c r="K49" s="66">
        <f t="shared" si="3"/>
        <v>0</v>
      </c>
      <c r="L49" s="66" t="e">
        <f t="shared" si="4"/>
        <v>#DIV/0!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1233.6300000000001</v>
      </c>
      <c r="H50" s="66">
        <v>1300</v>
      </c>
      <c r="I50" s="66">
        <v>1300</v>
      </c>
      <c r="J50" s="66">
        <v>1261.3</v>
      </c>
      <c r="K50" s="66">
        <f t="shared" si="3"/>
        <v>102.24297398733817</v>
      </c>
      <c r="L50" s="66">
        <f t="shared" si="4"/>
        <v>97.023076923076928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3616.45</v>
      </c>
      <c r="H51" s="66">
        <v>3700</v>
      </c>
      <c r="I51" s="66">
        <v>3410</v>
      </c>
      <c r="J51" s="66">
        <v>3409.69</v>
      </c>
      <c r="K51" s="66">
        <f t="shared" si="3"/>
        <v>94.282791134952788</v>
      </c>
      <c r="L51" s="66">
        <f t="shared" si="4"/>
        <v>99.990909090909085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140</v>
      </c>
      <c r="H52" s="66">
        <v>4460</v>
      </c>
      <c r="I52" s="66">
        <v>4330</v>
      </c>
      <c r="J52" s="66">
        <v>4320.95</v>
      </c>
      <c r="K52" s="66">
        <f t="shared" si="3"/>
        <v>3086.3928571428573</v>
      </c>
      <c r="L52" s="66">
        <f t="shared" si="4"/>
        <v>99.790993071593533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221340.39</v>
      </c>
      <c r="H53" s="66">
        <v>215000</v>
      </c>
      <c r="I53" s="66">
        <v>245297</v>
      </c>
      <c r="J53" s="66">
        <v>245295.92</v>
      </c>
      <c r="K53" s="66">
        <f t="shared" si="3"/>
        <v>110.82293656390503</v>
      </c>
      <c r="L53" s="66">
        <f t="shared" si="4"/>
        <v>99.999559717403798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124.98</v>
      </c>
      <c r="H54" s="66">
        <v>500</v>
      </c>
      <c r="I54" s="66">
        <v>410</v>
      </c>
      <c r="J54" s="66">
        <v>408.72</v>
      </c>
      <c r="K54" s="66">
        <f t="shared" si="3"/>
        <v>327.02832453192508</v>
      </c>
      <c r="L54" s="66">
        <f t="shared" si="4"/>
        <v>99.68780487804878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746.26</v>
      </c>
      <c r="H55" s="66">
        <v>1200</v>
      </c>
      <c r="I55" s="66">
        <v>1252</v>
      </c>
      <c r="J55" s="66">
        <v>1251.3499999999999</v>
      </c>
      <c r="K55" s="66">
        <f t="shared" ref="K55:K86" si="5">(J55*100)/G55</f>
        <v>167.6828451210034</v>
      </c>
      <c r="L55" s="66">
        <f t="shared" ref="L55:L78" si="6">(J55*100)/I55</f>
        <v>99.948083067092654</v>
      </c>
    </row>
    <row r="56" spans="2:12" x14ac:dyDescent="0.25">
      <c r="B56" s="65"/>
      <c r="C56" s="65"/>
      <c r="D56" s="65" t="s">
        <v>129</v>
      </c>
      <c r="E56" s="65"/>
      <c r="F56" s="65" t="s">
        <v>130</v>
      </c>
      <c r="G56" s="65">
        <f>G57</f>
        <v>154</v>
      </c>
      <c r="H56" s="65">
        <f>H57</f>
        <v>300</v>
      </c>
      <c r="I56" s="65">
        <f>I57</f>
        <v>135</v>
      </c>
      <c r="J56" s="65">
        <f>J57</f>
        <v>134.88</v>
      </c>
      <c r="K56" s="65">
        <f t="shared" si="5"/>
        <v>87.584415584415581</v>
      </c>
      <c r="L56" s="65">
        <f t="shared" si="6"/>
        <v>99.911111111111111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154</v>
      </c>
      <c r="H57" s="66">
        <v>300</v>
      </c>
      <c r="I57" s="66">
        <v>135</v>
      </c>
      <c r="J57" s="66">
        <v>134.88</v>
      </c>
      <c r="K57" s="66">
        <f t="shared" si="5"/>
        <v>87.584415584415581</v>
      </c>
      <c r="L57" s="66">
        <f t="shared" si="6"/>
        <v>99.911111111111111</v>
      </c>
    </row>
    <row r="58" spans="2:12" x14ac:dyDescent="0.25">
      <c r="B58" s="65"/>
      <c r="C58" s="65"/>
      <c r="D58" s="65" t="s">
        <v>133</v>
      </c>
      <c r="E58" s="65"/>
      <c r="F58" s="65" t="s">
        <v>134</v>
      </c>
      <c r="G58" s="65">
        <f>G59+G60+G61+G62+G63</f>
        <v>2909.83</v>
      </c>
      <c r="H58" s="65">
        <f>H59+H60+H61+H62+H63</f>
        <v>4362</v>
      </c>
      <c r="I58" s="65">
        <f>I59+I60+I61+I62+I63</f>
        <v>3837</v>
      </c>
      <c r="J58" s="65">
        <f>J59+J60+J61+J62+J63</f>
        <v>3836.19</v>
      </c>
      <c r="K58" s="65">
        <f t="shared" si="5"/>
        <v>131.83553678393582</v>
      </c>
      <c r="L58" s="65">
        <f t="shared" si="6"/>
        <v>99.978889757623136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641.28</v>
      </c>
      <c r="H59" s="66">
        <v>1460</v>
      </c>
      <c r="I59" s="66">
        <v>1409</v>
      </c>
      <c r="J59" s="66">
        <v>1408.56</v>
      </c>
      <c r="K59" s="66">
        <f t="shared" si="5"/>
        <v>219.64820359281438</v>
      </c>
      <c r="L59" s="66">
        <f t="shared" si="6"/>
        <v>99.968772178850244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80.55</v>
      </c>
      <c r="H60" s="66">
        <v>100</v>
      </c>
      <c r="I60" s="66">
        <v>100</v>
      </c>
      <c r="J60" s="66">
        <v>100</v>
      </c>
      <c r="K60" s="66">
        <f t="shared" si="5"/>
        <v>124.14649286157666</v>
      </c>
      <c r="L60" s="66">
        <f t="shared" si="6"/>
        <v>100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1988</v>
      </c>
      <c r="H61" s="66">
        <v>2302</v>
      </c>
      <c r="I61" s="66">
        <v>2302</v>
      </c>
      <c r="J61" s="66">
        <v>2302</v>
      </c>
      <c r="K61" s="66">
        <f t="shared" si="5"/>
        <v>115.79476861167002</v>
      </c>
      <c r="L61" s="66">
        <f t="shared" si="6"/>
        <v>100</v>
      </c>
    </row>
    <row r="62" spans="2:12" x14ac:dyDescent="0.25">
      <c r="B62" s="66"/>
      <c r="C62" s="66"/>
      <c r="D62" s="66"/>
      <c r="E62" s="66" t="s">
        <v>141</v>
      </c>
      <c r="F62" s="66" t="s">
        <v>142</v>
      </c>
      <c r="G62" s="66">
        <v>0</v>
      </c>
      <c r="H62" s="66">
        <v>200</v>
      </c>
      <c r="I62" s="66">
        <v>0</v>
      </c>
      <c r="J62" s="66">
        <v>0</v>
      </c>
      <c r="K62" s="66" t="e">
        <f t="shared" si="5"/>
        <v>#DIV/0!</v>
      </c>
      <c r="L62" s="66" t="e">
        <f t="shared" si="6"/>
        <v>#DIV/0!</v>
      </c>
    </row>
    <row r="63" spans="2:12" x14ac:dyDescent="0.25">
      <c r="B63" s="66"/>
      <c r="C63" s="66"/>
      <c r="D63" s="66"/>
      <c r="E63" s="66" t="s">
        <v>143</v>
      </c>
      <c r="F63" s="66" t="s">
        <v>134</v>
      </c>
      <c r="G63" s="66">
        <v>200</v>
      </c>
      <c r="H63" s="66">
        <v>300</v>
      </c>
      <c r="I63" s="66">
        <v>26</v>
      </c>
      <c r="J63" s="66">
        <v>25.63</v>
      </c>
      <c r="K63" s="66">
        <f t="shared" si="5"/>
        <v>12.815</v>
      </c>
      <c r="L63" s="66">
        <f t="shared" si="6"/>
        <v>98.57692307692308</v>
      </c>
    </row>
    <row r="64" spans="2:12" x14ac:dyDescent="0.25">
      <c r="B64" s="65"/>
      <c r="C64" s="65" t="s">
        <v>144</v>
      </c>
      <c r="D64" s="65"/>
      <c r="E64" s="65"/>
      <c r="F64" s="65" t="s">
        <v>145</v>
      </c>
      <c r="G64" s="65">
        <f>G65+G67</f>
        <v>2018.58</v>
      </c>
      <c r="H64" s="65">
        <f>H65+H67</f>
        <v>1408</v>
      </c>
      <c r="I64" s="65">
        <f>I65+I67</f>
        <v>1331</v>
      </c>
      <c r="J64" s="65">
        <f>J65+J67</f>
        <v>1322.75</v>
      </c>
      <c r="K64" s="65">
        <f t="shared" si="5"/>
        <v>65.528738023759274</v>
      </c>
      <c r="L64" s="65">
        <f t="shared" si="6"/>
        <v>99.380165289256198</v>
      </c>
    </row>
    <row r="65" spans="2:12" x14ac:dyDescent="0.25">
      <c r="B65" s="65"/>
      <c r="C65" s="65"/>
      <c r="D65" s="65" t="s">
        <v>146</v>
      </c>
      <c r="E65" s="65"/>
      <c r="F65" s="65" t="s">
        <v>147</v>
      </c>
      <c r="G65" s="65">
        <f>G66</f>
        <v>171.65</v>
      </c>
      <c r="H65" s="65">
        <f>H66</f>
        <v>548</v>
      </c>
      <c r="I65" s="65">
        <f>I66</f>
        <v>543</v>
      </c>
      <c r="J65" s="65">
        <f>J66</f>
        <v>540.19000000000005</v>
      </c>
      <c r="K65" s="65">
        <f t="shared" si="5"/>
        <v>314.7043402272065</v>
      </c>
      <c r="L65" s="65">
        <f t="shared" si="6"/>
        <v>99.48250460405157</v>
      </c>
    </row>
    <row r="66" spans="2:12" x14ac:dyDescent="0.25">
      <c r="B66" s="66"/>
      <c r="C66" s="66"/>
      <c r="D66" s="66"/>
      <c r="E66" s="66" t="s">
        <v>148</v>
      </c>
      <c r="F66" s="66" t="s">
        <v>149</v>
      </c>
      <c r="G66" s="66">
        <v>171.65</v>
      </c>
      <c r="H66" s="66">
        <v>548</v>
      </c>
      <c r="I66" s="66">
        <v>543</v>
      </c>
      <c r="J66" s="66">
        <v>540.19000000000005</v>
      </c>
      <c r="K66" s="66">
        <f t="shared" si="5"/>
        <v>314.7043402272065</v>
      </c>
      <c r="L66" s="66">
        <f t="shared" si="6"/>
        <v>99.48250460405157</v>
      </c>
    </row>
    <row r="67" spans="2:12" x14ac:dyDescent="0.25">
      <c r="B67" s="65"/>
      <c r="C67" s="65"/>
      <c r="D67" s="65" t="s">
        <v>150</v>
      </c>
      <c r="E67" s="65"/>
      <c r="F67" s="65" t="s">
        <v>151</v>
      </c>
      <c r="G67" s="65">
        <f>G68+G69</f>
        <v>1846.9299999999998</v>
      </c>
      <c r="H67" s="65">
        <f>H68+H69</f>
        <v>860</v>
      </c>
      <c r="I67" s="65">
        <f>I68+I69</f>
        <v>788</v>
      </c>
      <c r="J67" s="65">
        <f>J68+J69</f>
        <v>782.56</v>
      </c>
      <c r="K67" s="65">
        <f t="shared" si="5"/>
        <v>42.370853253777895</v>
      </c>
      <c r="L67" s="65">
        <f t="shared" si="6"/>
        <v>99.309644670050758</v>
      </c>
    </row>
    <row r="68" spans="2:12" x14ac:dyDescent="0.25">
      <c r="B68" s="66"/>
      <c r="C68" s="66"/>
      <c r="D68" s="66"/>
      <c r="E68" s="66" t="s">
        <v>152</v>
      </c>
      <c r="F68" s="66" t="s">
        <v>153</v>
      </c>
      <c r="G68" s="66">
        <v>673.1</v>
      </c>
      <c r="H68" s="66">
        <v>860</v>
      </c>
      <c r="I68" s="66">
        <v>788</v>
      </c>
      <c r="J68" s="66">
        <v>782.56</v>
      </c>
      <c r="K68" s="66">
        <f t="shared" si="5"/>
        <v>116.26207101470807</v>
      </c>
      <c r="L68" s="66">
        <f t="shared" si="6"/>
        <v>99.309644670050758</v>
      </c>
    </row>
    <row r="69" spans="2:12" x14ac:dyDescent="0.25">
      <c r="B69" s="66"/>
      <c r="C69" s="66"/>
      <c r="D69" s="66"/>
      <c r="E69" s="66" t="s">
        <v>154</v>
      </c>
      <c r="F69" s="66" t="s">
        <v>155</v>
      </c>
      <c r="G69" s="66">
        <v>1173.83</v>
      </c>
      <c r="H69" s="66">
        <v>0</v>
      </c>
      <c r="I69" s="66">
        <v>0</v>
      </c>
      <c r="J69" s="66">
        <v>0</v>
      </c>
      <c r="K69" s="66">
        <f t="shared" si="5"/>
        <v>0</v>
      </c>
      <c r="L69" s="66" t="e">
        <f t="shared" si="6"/>
        <v>#DIV/0!</v>
      </c>
    </row>
    <row r="70" spans="2:12" x14ac:dyDescent="0.25">
      <c r="B70" s="65" t="s">
        <v>156</v>
      </c>
      <c r="C70" s="65"/>
      <c r="D70" s="65"/>
      <c r="E70" s="65"/>
      <c r="F70" s="65" t="s">
        <v>157</v>
      </c>
      <c r="G70" s="65">
        <f>G71+G76</f>
        <v>2415.5500000000002</v>
      </c>
      <c r="H70" s="65">
        <f>H71+H76</f>
        <v>20943</v>
      </c>
      <c r="I70" s="65">
        <f>I71+I76</f>
        <v>20968</v>
      </c>
      <c r="J70" s="65">
        <f>J71+J76</f>
        <v>20948.5</v>
      </c>
      <c r="K70" s="65">
        <f t="shared" si="5"/>
        <v>867.23520523276261</v>
      </c>
      <c r="L70" s="65">
        <f t="shared" si="6"/>
        <v>99.907001144601296</v>
      </c>
    </row>
    <row r="71" spans="2:12" x14ac:dyDescent="0.25">
      <c r="B71" s="65"/>
      <c r="C71" s="65" t="s">
        <v>158</v>
      </c>
      <c r="D71" s="65"/>
      <c r="E71" s="65"/>
      <c r="F71" s="65" t="s">
        <v>159</v>
      </c>
      <c r="G71" s="65">
        <f>G72+G74</f>
        <v>2415.5500000000002</v>
      </c>
      <c r="H71" s="65">
        <f>H72+H74</f>
        <v>10943</v>
      </c>
      <c r="I71" s="65">
        <f>I72+I74</f>
        <v>11018</v>
      </c>
      <c r="J71" s="65">
        <f>J72+J74</f>
        <v>10998.51</v>
      </c>
      <c r="K71" s="65">
        <f t="shared" si="5"/>
        <v>455.32114839270554</v>
      </c>
      <c r="L71" s="65">
        <f t="shared" si="6"/>
        <v>99.823107642040299</v>
      </c>
    </row>
    <row r="72" spans="2:12" x14ac:dyDescent="0.25">
      <c r="B72" s="65"/>
      <c r="C72" s="65"/>
      <c r="D72" s="65" t="s">
        <v>160</v>
      </c>
      <c r="E72" s="65"/>
      <c r="F72" s="65" t="s">
        <v>161</v>
      </c>
      <c r="G72" s="65">
        <f>G73</f>
        <v>0</v>
      </c>
      <c r="H72" s="65">
        <f>H73</f>
        <v>1000</v>
      </c>
      <c r="I72" s="65">
        <f>I73</f>
        <v>1075</v>
      </c>
      <c r="J72" s="65">
        <f>J73</f>
        <v>1075</v>
      </c>
      <c r="K72" s="65" t="e">
        <f t="shared" si="5"/>
        <v>#DIV/0!</v>
      </c>
      <c r="L72" s="65">
        <f t="shared" si="6"/>
        <v>100</v>
      </c>
    </row>
    <row r="73" spans="2:12" x14ac:dyDescent="0.25">
      <c r="B73" s="66"/>
      <c r="C73" s="66"/>
      <c r="D73" s="66"/>
      <c r="E73" s="66" t="s">
        <v>162</v>
      </c>
      <c r="F73" s="66" t="s">
        <v>163</v>
      </c>
      <c r="G73" s="66">
        <v>0</v>
      </c>
      <c r="H73" s="66">
        <v>1000</v>
      </c>
      <c r="I73" s="66">
        <v>1075</v>
      </c>
      <c r="J73" s="66">
        <v>1075</v>
      </c>
      <c r="K73" s="66" t="e">
        <f t="shared" si="5"/>
        <v>#DIV/0!</v>
      </c>
      <c r="L73" s="66">
        <f t="shared" si="6"/>
        <v>100</v>
      </c>
    </row>
    <row r="74" spans="2:12" x14ac:dyDescent="0.25">
      <c r="B74" s="65"/>
      <c r="C74" s="65"/>
      <c r="D74" s="65" t="s">
        <v>164</v>
      </c>
      <c r="E74" s="65"/>
      <c r="F74" s="65" t="s">
        <v>165</v>
      </c>
      <c r="G74" s="65">
        <f>G75</f>
        <v>2415.5500000000002</v>
      </c>
      <c r="H74" s="65">
        <f>H75</f>
        <v>9943</v>
      </c>
      <c r="I74" s="65">
        <f>I75</f>
        <v>9943</v>
      </c>
      <c r="J74" s="65">
        <f>J75</f>
        <v>9923.51</v>
      </c>
      <c r="K74" s="65">
        <f t="shared" si="5"/>
        <v>410.81782616795346</v>
      </c>
      <c r="L74" s="65">
        <f t="shared" si="6"/>
        <v>99.80398270139797</v>
      </c>
    </row>
    <row r="75" spans="2:12" x14ac:dyDescent="0.25">
      <c r="B75" s="66"/>
      <c r="C75" s="66"/>
      <c r="D75" s="66"/>
      <c r="E75" s="66" t="s">
        <v>166</v>
      </c>
      <c r="F75" s="66" t="s">
        <v>167</v>
      </c>
      <c r="G75" s="66">
        <v>2415.5500000000002</v>
      </c>
      <c r="H75" s="66">
        <v>9943</v>
      </c>
      <c r="I75" s="66">
        <v>9943</v>
      </c>
      <c r="J75" s="66">
        <v>9923.51</v>
      </c>
      <c r="K75" s="66">
        <f t="shared" si="5"/>
        <v>410.81782616795346</v>
      </c>
      <c r="L75" s="66">
        <f t="shared" si="6"/>
        <v>99.80398270139797</v>
      </c>
    </row>
    <row r="76" spans="2:12" x14ac:dyDescent="0.25">
      <c r="B76" s="65"/>
      <c r="C76" s="65" t="s">
        <v>168</v>
      </c>
      <c r="D76" s="65"/>
      <c r="E76" s="65"/>
      <c r="F76" s="65" t="s">
        <v>169</v>
      </c>
      <c r="G76" s="65">
        <f t="shared" ref="G76:J77" si="7">G77</f>
        <v>0</v>
      </c>
      <c r="H76" s="65">
        <f t="shared" si="7"/>
        <v>10000</v>
      </c>
      <c r="I76" s="65">
        <f t="shared" si="7"/>
        <v>9950</v>
      </c>
      <c r="J76" s="65">
        <f t="shared" si="7"/>
        <v>9949.99</v>
      </c>
      <c r="K76" s="65" t="e">
        <f t="shared" si="5"/>
        <v>#DIV/0!</v>
      </c>
      <c r="L76" s="65">
        <f t="shared" si="6"/>
        <v>99.999899497487434</v>
      </c>
    </row>
    <row r="77" spans="2:12" x14ac:dyDescent="0.25">
      <c r="B77" s="65"/>
      <c r="C77" s="65"/>
      <c r="D77" s="65" t="s">
        <v>170</v>
      </c>
      <c r="E77" s="65"/>
      <c r="F77" s="65" t="s">
        <v>171</v>
      </c>
      <c r="G77" s="65">
        <f t="shared" si="7"/>
        <v>0</v>
      </c>
      <c r="H77" s="65">
        <f t="shared" si="7"/>
        <v>10000</v>
      </c>
      <c r="I77" s="65">
        <f t="shared" si="7"/>
        <v>9950</v>
      </c>
      <c r="J77" s="65">
        <f t="shared" si="7"/>
        <v>9949.99</v>
      </c>
      <c r="K77" s="65" t="e">
        <f t="shared" si="5"/>
        <v>#DIV/0!</v>
      </c>
      <c r="L77" s="65">
        <f t="shared" si="6"/>
        <v>99.999899497487434</v>
      </c>
    </row>
    <row r="78" spans="2:12" x14ac:dyDescent="0.25">
      <c r="B78" s="66"/>
      <c r="C78" s="66"/>
      <c r="D78" s="66"/>
      <c r="E78" s="66" t="s">
        <v>172</v>
      </c>
      <c r="F78" s="66" t="s">
        <v>171</v>
      </c>
      <c r="G78" s="66">
        <v>0</v>
      </c>
      <c r="H78" s="66">
        <v>10000</v>
      </c>
      <c r="I78" s="66">
        <v>9950</v>
      </c>
      <c r="J78" s="66">
        <v>9949.99</v>
      </c>
      <c r="K78" s="66" t="e">
        <f t="shared" si="5"/>
        <v>#DIV/0!</v>
      </c>
      <c r="L78" s="66">
        <f t="shared" si="6"/>
        <v>99.999899497487434</v>
      </c>
    </row>
    <row r="79" spans="2:12" x14ac:dyDescent="0.25">
      <c r="B79" s="65"/>
      <c r="C79" s="66"/>
      <c r="D79" s="67"/>
      <c r="E79" s="68"/>
      <c r="F79" s="9"/>
      <c r="G79" s="65"/>
      <c r="H79" s="65"/>
      <c r="I79" s="65"/>
      <c r="J79" s="65"/>
      <c r="K79" s="70"/>
      <c r="L79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1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9" t="s">
        <v>39</v>
      </c>
      <c r="C6" s="71">
        <f>C7+C9</f>
        <v>1827718.79</v>
      </c>
      <c r="D6" s="71">
        <f>D7+D9</f>
        <v>2095003</v>
      </c>
      <c r="E6" s="71">
        <f>E7+E9</f>
        <v>2110089</v>
      </c>
      <c r="F6" s="71">
        <f>F7+F9</f>
        <v>2110127.98</v>
      </c>
      <c r="G6" s="72">
        <f t="shared" ref="G6:G15" si="0">(F6*100)/C6</f>
        <v>115.45145738749011</v>
      </c>
      <c r="H6" s="72">
        <f t="shared" ref="H6:H15" si="1">(F6*100)/E6</f>
        <v>100.00184731544499</v>
      </c>
    </row>
    <row r="7" spans="1:8" x14ac:dyDescent="0.25">
      <c r="A7"/>
      <c r="B7" s="9" t="s">
        <v>173</v>
      </c>
      <c r="C7" s="71">
        <f>C8</f>
        <v>1826879.93</v>
      </c>
      <c r="D7" s="71">
        <f>D8</f>
        <v>2094113</v>
      </c>
      <c r="E7" s="71">
        <f>E8</f>
        <v>2109199</v>
      </c>
      <c r="F7" s="71">
        <f>F8</f>
        <v>2109012.56</v>
      </c>
      <c r="G7" s="72">
        <f t="shared" si="0"/>
        <v>115.44341395222401</v>
      </c>
      <c r="H7" s="72">
        <f t="shared" si="1"/>
        <v>99.991160625431746</v>
      </c>
    </row>
    <row r="8" spans="1:8" x14ac:dyDescent="0.25">
      <c r="A8"/>
      <c r="B8" s="17" t="s">
        <v>174</v>
      </c>
      <c r="C8" s="73">
        <v>1826879.93</v>
      </c>
      <c r="D8" s="73">
        <v>2094113</v>
      </c>
      <c r="E8" s="73">
        <v>2109199</v>
      </c>
      <c r="F8" s="74">
        <v>2109012.56</v>
      </c>
      <c r="G8" s="70">
        <f t="shared" si="0"/>
        <v>115.44341395222401</v>
      </c>
      <c r="H8" s="70">
        <f t="shared" si="1"/>
        <v>99.991160625431746</v>
      </c>
    </row>
    <row r="9" spans="1:8" x14ac:dyDescent="0.25">
      <c r="A9"/>
      <c r="B9" s="9" t="s">
        <v>175</v>
      </c>
      <c r="C9" s="71">
        <f>C10</f>
        <v>838.86</v>
      </c>
      <c r="D9" s="71">
        <f>D10</f>
        <v>890</v>
      </c>
      <c r="E9" s="71">
        <f>E10</f>
        <v>890</v>
      </c>
      <c r="F9" s="71">
        <f>F10</f>
        <v>1115.42</v>
      </c>
      <c r="G9" s="72">
        <f t="shared" si="0"/>
        <v>132.96855255942589</v>
      </c>
      <c r="H9" s="72">
        <f t="shared" si="1"/>
        <v>125.32808988764044</v>
      </c>
    </row>
    <row r="10" spans="1:8" x14ac:dyDescent="0.25">
      <c r="A10"/>
      <c r="B10" s="17" t="s">
        <v>176</v>
      </c>
      <c r="C10" s="73">
        <v>838.86</v>
      </c>
      <c r="D10" s="73">
        <v>890</v>
      </c>
      <c r="E10" s="73">
        <v>890</v>
      </c>
      <c r="F10" s="74">
        <v>1115.42</v>
      </c>
      <c r="G10" s="70">
        <f t="shared" si="0"/>
        <v>132.96855255942589</v>
      </c>
      <c r="H10" s="70">
        <f t="shared" si="1"/>
        <v>125.32808988764044</v>
      </c>
    </row>
    <row r="11" spans="1:8" x14ac:dyDescent="0.25">
      <c r="B11" s="9" t="s">
        <v>32</v>
      </c>
      <c r="C11" s="75">
        <f>C12+C14</f>
        <v>1827718.79</v>
      </c>
      <c r="D11" s="75">
        <f>D12+D14</f>
        <v>2095003</v>
      </c>
      <c r="E11" s="75">
        <f>E12+E14</f>
        <v>2110089</v>
      </c>
      <c r="F11" s="75">
        <f>F12+F14</f>
        <v>2110127.98</v>
      </c>
      <c r="G11" s="72">
        <f t="shared" si="0"/>
        <v>115.45145738749011</v>
      </c>
      <c r="H11" s="72">
        <f t="shared" si="1"/>
        <v>100.00184731544499</v>
      </c>
    </row>
    <row r="12" spans="1:8" x14ac:dyDescent="0.25">
      <c r="A12"/>
      <c r="B12" s="9" t="s">
        <v>173</v>
      </c>
      <c r="C12" s="75">
        <f>C13</f>
        <v>1826879.93</v>
      </c>
      <c r="D12" s="75">
        <f>D13</f>
        <v>2094113</v>
      </c>
      <c r="E12" s="75">
        <f>E13</f>
        <v>2109199</v>
      </c>
      <c r="F12" s="75">
        <f>F13</f>
        <v>2109012.56</v>
      </c>
      <c r="G12" s="72">
        <f t="shared" si="0"/>
        <v>115.44341395222401</v>
      </c>
      <c r="H12" s="72">
        <f t="shared" si="1"/>
        <v>99.991160625431746</v>
      </c>
    </row>
    <row r="13" spans="1:8" x14ac:dyDescent="0.25">
      <c r="A13"/>
      <c r="B13" s="17" t="s">
        <v>174</v>
      </c>
      <c r="C13" s="73">
        <v>1826879.93</v>
      </c>
      <c r="D13" s="73">
        <v>2094113</v>
      </c>
      <c r="E13" s="76">
        <v>2109199</v>
      </c>
      <c r="F13" s="74">
        <v>2109012.56</v>
      </c>
      <c r="G13" s="70">
        <f t="shared" si="0"/>
        <v>115.44341395222401</v>
      </c>
      <c r="H13" s="70">
        <f t="shared" si="1"/>
        <v>99.991160625431746</v>
      </c>
    </row>
    <row r="14" spans="1:8" x14ac:dyDescent="0.25">
      <c r="A14"/>
      <c r="B14" s="9" t="s">
        <v>175</v>
      </c>
      <c r="C14" s="75">
        <f>C15</f>
        <v>838.86</v>
      </c>
      <c r="D14" s="75">
        <f>D15</f>
        <v>890</v>
      </c>
      <c r="E14" s="75">
        <f>E15</f>
        <v>890</v>
      </c>
      <c r="F14" s="75">
        <f>F15</f>
        <v>1115.42</v>
      </c>
      <c r="G14" s="72">
        <f t="shared" si="0"/>
        <v>132.96855255942589</v>
      </c>
      <c r="H14" s="72">
        <f t="shared" si="1"/>
        <v>125.32808988764044</v>
      </c>
    </row>
    <row r="15" spans="1:8" x14ac:dyDescent="0.25">
      <c r="A15"/>
      <c r="B15" s="17" t="s">
        <v>176</v>
      </c>
      <c r="C15" s="73">
        <v>838.86</v>
      </c>
      <c r="D15" s="73">
        <v>890</v>
      </c>
      <c r="E15" s="76">
        <v>890</v>
      </c>
      <c r="F15" s="74">
        <v>1115.42</v>
      </c>
      <c r="G15" s="70">
        <f t="shared" si="0"/>
        <v>132.96855255942589</v>
      </c>
      <c r="H15" s="70">
        <f t="shared" si="1"/>
        <v>125.32808988764044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5">
        <f t="shared" ref="C6:F7" si="0">C7</f>
        <v>1827718.79</v>
      </c>
      <c r="D6" s="75">
        <f t="shared" si="0"/>
        <v>2095003</v>
      </c>
      <c r="E6" s="75">
        <f t="shared" si="0"/>
        <v>2110089</v>
      </c>
      <c r="F6" s="75">
        <f t="shared" si="0"/>
        <v>2110127.98</v>
      </c>
      <c r="G6" s="70">
        <f>(F6*100)/C6</f>
        <v>115.45145738749011</v>
      </c>
      <c r="H6" s="70">
        <f>(F6*100)/E6</f>
        <v>100.00184731544499</v>
      </c>
    </row>
    <row r="7" spans="2:8" x14ac:dyDescent="0.25">
      <c r="B7" s="9" t="s">
        <v>177</v>
      </c>
      <c r="C7" s="75">
        <f t="shared" si="0"/>
        <v>1827718.79</v>
      </c>
      <c r="D7" s="75">
        <f t="shared" si="0"/>
        <v>2095003</v>
      </c>
      <c r="E7" s="75">
        <f t="shared" si="0"/>
        <v>2110089</v>
      </c>
      <c r="F7" s="75">
        <f t="shared" si="0"/>
        <v>2110127.98</v>
      </c>
      <c r="G7" s="70">
        <f>(F7*100)/C7</f>
        <v>115.45145738749011</v>
      </c>
      <c r="H7" s="70">
        <f>(F7*100)/E7</f>
        <v>100.00184731544499</v>
      </c>
    </row>
    <row r="8" spans="2:8" x14ac:dyDescent="0.25">
      <c r="B8" s="12" t="s">
        <v>178</v>
      </c>
      <c r="C8" s="73">
        <v>1827718.79</v>
      </c>
      <c r="D8" s="73">
        <v>2095003</v>
      </c>
      <c r="E8" s="73">
        <v>2110089</v>
      </c>
      <c r="F8" s="74">
        <v>2110127.98</v>
      </c>
      <c r="G8" s="70">
        <f>(F8*100)/C8</f>
        <v>115.45145738749011</v>
      </c>
      <c r="H8" s="70">
        <f>(F8*100)/E8</f>
        <v>100.00184731544499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19" t="s">
        <v>3</v>
      </c>
      <c r="C7" s="120"/>
      <c r="D7" s="120"/>
      <c r="E7" s="120"/>
      <c r="F7" s="121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19">
        <v>1</v>
      </c>
      <c r="C8" s="120"/>
      <c r="D8" s="120"/>
      <c r="E8" s="120"/>
      <c r="F8" s="121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5"/>
      <c r="H9" s="75"/>
      <c r="I9" s="75"/>
      <c r="J9" s="75"/>
      <c r="K9" s="69"/>
      <c r="L9" s="69"/>
    </row>
    <row r="10" spans="2:12" x14ac:dyDescent="0.25">
      <c r="B10" s="11"/>
      <c r="C10" s="11"/>
      <c r="D10" s="11"/>
      <c r="E10" s="11"/>
      <c r="F10" s="14"/>
      <c r="G10" s="75"/>
      <c r="H10" s="75"/>
      <c r="I10" s="75"/>
      <c r="J10" s="75"/>
      <c r="K10" s="69"/>
      <c r="L10" s="69"/>
    </row>
    <row r="11" spans="2:12" x14ac:dyDescent="0.25">
      <c r="B11" s="10"/>
      <c r="C11" s="10"/>
      <c r="D11" s="10"/>
      <c r="E11" s="10"/>
      <c r="F11" s="13"/>
      <c r="G11" s="75"/>
      <c r="H11" s="75"/>
      <c r="I11" s="75"/>
      <c r="J11" s="75"/>
      <c r="K11" s="69"/>
      <c r="L11" s="69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5"/>
      <c r="D6" s="75"/>
      <c r="E6" s="75"/>
      <c r="F6" s="75"/>
      <c r="G6" s="69"/>
      <c r="H6" s="69"/>
    </row>
    <row r="7" spans="2:8" x14ac:dyDescent="0.25">
      <c r="B7" s="9"/>
      <c r="C7" s="75"/>
      <c r="D7" s="75"/>
      <c r="E7" s="75"/>
      <c r="F7" s="75"/>
      <c r="G7" s="69"/>
      <c r="H7" s="69"/>
    </row>
    <row r="8" spans="2:8" x14ac:dyDescent="0.25">
      <c r="B8" s="17"/>
      <c r="C8" s="73"/>
      <c r="D8" s="73"/>
      <c r="E8" s="73"/>
      <c r="F8" s="74"/>
      <c r="G8" s="70"/>
      <c r="H8" s="70"/>
    </row>
    <row r="9" spans="2:8" x14ac:dyDescent="0.25">
      <c r="B9" s="18"/>
      <c r="C9" s="73"/>
      <c r="D9" s="73"/>
      <c r="E9" s="76"/>
      <c r="F9" s="74"/>
      <c r="G9" s="70"/>
      <c r="H9" s="70"/>
    </row>
    <row r="10" spans="2:8" x14ac:dyDescent="0.25">
      <c r="B10" s="9" t="s">
        <v>40</v>
      </c>
      <c r="C10" s="75"/>
      <c r="D10" s="75"/>
      <c r="E10" s="75"/>
      <c r="F10" s="75"/>
      <c r="G10" s="69"/>
      <c r="H10" s="69"/>
    </row>
    <row r="11" spans="2:8" x14ac:dyDescent="0.25">
      <c r="B11" s="9"/>
      <c r="C11" s="75"/>
      <c r="D11" s="75"/>
      <c r="E11" s="75"/>
      <c r="F11" s="75"/>
      <c r="G11" s="69"/>
      <c r="H11" s="69"/>
    </row>
    <row r="12" spans="2:8" x14ac:dyDescent="0.25">
      <c r="B12" s="17"/>
      <c r="C12" s="73"/>
      <c r="D12" s="73"/>
      <c r="E12" s="76"/>
      <c r="F12" s="74"/>
      <c r="G12" s="70"/>
      <c r="H12" s="70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46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8" t="s">
        <v>33</v>
      </c>
      <c r="B1" s="39" t="s">
        <v>179</v>
      </c>
      <c r="C1" s="40"/>
    </row>
    <row r="2" spans="1:6" ht="15" customHeight="1" x14ac:dyDescent="0.2">
      <c r="A2" s="41" t="s">
        <v>34</v>
      </c>
      <c r="B2" s="42" t="s">
        <v>180</v>
      </c>
      <c r="C2" s="40"/>
    </row>
    <row r="3" spans="1:6" ht="43.5" customHeight="1" x14ac:dyDescent="0.2">
      <c r="A3" s="43" t="s">
        <v>35</v>
      </c>
      <c r="B3" s="38" t="s">
        <v>181</v>
      </c>
      <c r="C3" s="40"/>
    </row>
    <row r="4" spans="1:6" x14ac:dyDescent="0.2">
      <c r="A4" s="43" t="s">
        <v>36</v>
      </c>
      <c r="B4" s="44" t="s">
        <v>182</v>
      </c>
      <c r="C4" s="40"/>
    </row>
    <row r="5" spans="1:6" x14ac:dyDescent="0.2">
      <c r="A5" s="45"/>
      <c r="B5" s="46"/>
      <c r="C5" s="40"/>
    </row>
    <row r="6" spans="1:6" x14ac:dyDescent="0.2">
      <c r="A6" s="45" t="s">
        <v>37</v>
      </c>
      <c r="B6" s="46"/>
      <c r="C6" s="40"/>
    </row>
    <row r="7" spans="1:6" x14ac:dyDescent="0.2">
      <c r="A7" s="47" t="s">
        <v>183</v>
      </c>
      <c r="B7" s="46"/>
      <c r="C7" s="77">
        <f>C12+C58</f>
        <v>2094113</v>
      </c>
      <c r="D7" s="77">
        <f>D12+D58</f>
        <v>2109199</v>
      </c>
      <c r="E7" s="77">
        <f>E12+E58</f>
        <v>2109012.56</v>
      </c>
      <c r="F7" s="77">
        <f>(E7*100)/D7</f>
        <v>99.991160625431746</v>
      </c>
    </row>
    <row r="8" spans="1:6" x14ac:dyDescent="0.2">
      <c r="A8" s="47" t="s">
        <v>68</v>
      </c>
      <c r="B8" s="46"/>
      <c r="C8" s="77">
        <f>C73</f>
        <v>890</v>
      </c>
      <c r="D8" s="77">
        <f>D73</f>
        <v>890</v>
      </c>
      <c r="E8" s="77">
        <f>E73</f>
        <v>1115.42</v>
      </c>
      <c r="F8" s="77">
        <f>(E8*100)/D8</f>
        <v>125.32808988764044</v>
      </c>
    </row>
    <row r="9" spans="1:6" x14ac:dyDescent="0.2">
      <c r="A9" s="47" t="s">
        <v>184</v>
      </c>
      <c r="B9" s="46"/>
      <c r="C9" s="77">
        <f>C82</f>
        <v>0</v>
      </c>
      <c r="D9" s="77">
        <f>D82</f>
        <v>0</v>
      </c>
      <c r="E9" s="77">
        <f>E82</f>
        <v>0</v>
      </c>
      <c r="F9" s="77" t="e">
        <f>(E9*100)/D9</f>
        <v>#DIV/0!</v>
      </c>
    </row>
    <row r="10" spans="1:6" s="57" customFormat="1" x14ac:dyDescent="0.2"/>
    <row r="11" spans="1:6" ht="38.25" x14ac:dyDescent="0.2">
      <c r="A11" s="47" t="s">
        <v>185</v>
      </c>
      <c r="B11" s="47" t="s">
        <v>186</v>
      </c>
      <c r="C11" s="47" t="s">
        <v>43</v>
      </c>
      <c r="D11" s="47" t="s">
        <v>187</v>
      </c>
      <c r="E11" s="47" t="s">
        <v>188</v>
      </c>
      <c r="F11" s="47" t="s">
        <v>189</v>
      </c>
    </row>
    <row r="12" spans="1:6" x14ac:dyDescent="0.2">
      <c r="A12" s="49" t="s">
        <v>66</v>
      </c>
      <c r="B12" s="50" t="s">
        <v>67</v>
      </c>
      <c r="C12" s="80">
        <f>C13+C22+C52</f>
        <v>2073170</v>
      </c>
      <c r="D12" s="80">
        <f>D13+D22+D52</f>
        <v>2088231</v>
      </c>
      <c r="E12" s="80">
        <f>E13+E22+E52</f>
        <v>2088064.06</v>
      </c>
      <c r="F12" s="81">
        <f>(E12*100)/D12</f>
        <v>99.992005673701811</v>
      </c>
    </row>
    <row r="13" spans="1:6" x14ac:dyDescent="0.2">
      <c r="A13" s="51" t="s">
        <v>68</v>
      </c>
      <c r="B13" s="52" t="s">
        <v>69</v>
      </c>
      <c r="C13" s="82">
        <f>C14+C17+C19</f>
        <v>1734990</v>
      </c>
      <c r="D13" s="82">
        <f>D14+D17+D19</f>
        <v>1722500</v>
      </c>
      <c r="E13" s="82">
        <f>E14+E17+E19</f>
        <v>1722399.49</v>
      </c>
      <c r="F13" s="81">
        <f>(E13*100)/D13</f>
        <v>99.994164876632794</v>
      </c>
    </row>
    <row r="14" spans="1:6" x14ac:dyDescent="0.2">
      <c r="A14" s="53" t="s">
        <v>70</v>
      </c>
      <c r="B14" s="54" t="s">
        <v>71</v>
      </c>
      <c r="C14" s="83">
        <f>C15+C16</f>
        <v>1461365</v>
      </c>
      <c r="D14" s="83">
        <f>D15+D16</f>
        <v>1452455</v>
      </c>
      <c r="E14" s="83">
        <f>E15+E16</f>
        <v>1452417.61</v>
      </c>
      <c r="F14" s="83">
        <f>(E14*100)/D14</f>
        <v>99.997425737802544</v>
      </c>
    </row>
    <row r="15" spans="1:6" x14ac:dyDescent="0.2">
      <c r="A15" s="55" t="s">
        <v>72</v>
      </c>
      <c r="B15" s="56" t="s">
        <v>73</v>
      </c>
      <c r="C15" s="84">
        <v>1449365</v>
      </c>
      <c r="D15" s="84">
        <v>1439165</v>
      </c>
      <c r="E15" s="84">
        <v>1439128.57</v>
      </c>
      <c r="F15" s="84"/>
    </row>
    <row r="16" spans="1:6" x14ac:dyDescent="0.2">
      <c r="A16" s="55" t="s">
        <v>74</v>
      </c>
      <c r="B16" s="56" t="s">
        <v>75</v>
      </c>
      <c r="C16" s="84">
        <v>12000</v>
      </c>
      <c r="D16" s="84">
        <v>13290</v>
      </c>
      <c r="E16" s="84">
        <v>13289.04</v>
      </c>
      <c r="F16" s="84"/>
    </row>
    <row r="17" spans="1:6" x14ac:dyDescent="0.2">
      <c r="A17" s="53" t="s">
        <v>76</v>
      </c>
      <c r="B17" s="54" t="s">
        <v>77</v>
      </c>
      <c r="C17" s="83">
        <f>C18</f>
        <v>40330</v>
      </c>
      <c r="D17" s="83">
        <f>D18</f>
        <v>38150</v>
      </c>
      <c r="E17" s="83">
        <f>E18</f>
        <v>38147.919999999998</v>
      </c>
      <c r="F17" s="83">
        <f>(E17*100)/D17</f>
        <v>99.994547837483623</v>
      </c>
    </row>
    <row r="18" spans="1:6" x14ac:dyDescent="0.2">
      <c r="A18" s="55" t="s">
        <v>78</v>
      </c>
      <c r="B18" s="56" t="s">
        <v>77</v>
      </c>
      <c r="C18" s="84">
        <v>40330</v>
      </c>
      <c r="D18" s="84">
        <v>38150</v>
      </c>
      <c r="E18" s="84">
        <v>38147.919999999998</v>
      </c>
      <c r="F18" s="84"/>
    </row>
    <row r="19" spans="1:6" x14ac:dyDescent="0.2">
      <c r="A19" s="53" t="s">
        <v>79</v>
      </c>
      <c r="B19" s="54" t="s">
        <v>80</v>
      </c>
      <c r="C19" s="83">
        <f>C20+C21</f>
        <v>233295</v>
      </c>
      <c r="D19" s="83">
        <f>D20+D21</f>
        <v>231895</v>
      </c>
      <c r="E19" s="83">
        <f>E20+E21</f>
        <v>231833.96</v>
      </c>
      <c r="F19" s="83">
        <f>(E19*100)/D19</f>
        <v>99.973677742081549</v>
      </c>
    </row>
    <row r="20" spans="1:6" x14ac:dyDescent="0.2">
      <c r="A20" s="55" t="s">
        <v>81</v>
      </c>
      <c r="B20" s="56" t="s">
        <v>82</v>
      </c>
      <c r="C20" s="84">
        <v>0</v>
      </c>
      <c r="D20" s="84">
        <v>0</v>
      </c>
      <c r="E20" s="84">
        <v>0</v>
      </c>
      <c r="F20" s="84"/>
    </row>
    <row r="21" spans="1:6" x14ac:dyDescent="0.2">
      <c r="A21" s="55" t="s">
        <v>83</v>
      </c>
      <c r="B21" s="56" t="s">
        <v>84</v>
      </c>
      <c r="C21" s="84">
        <v>233295</v>
      </c>
      <c r="D21" s="84">
        <v>231895</v>
      </c>
      <c r="E21" s="84">
        <v>231833.96</v>
      </c>
      <c r="F21" s="84"/>
    </row>
    <row r="22" spans="1:6" x14ac:dyDescent="0.2">
      <c r="A22" s="51" t="s">
        <v>85</v>
      </c>
      <c r="B22" s="52" t="s">
        <v>86</v>
      </c>
      <c r="C22" s="82">
        <f>C23+C28+C34+C44+C46</f>
        <v>336772</v>
      </c>
      <c r="D22" s="82">
        <f>D23+D28+D34+D44+D46</f>
        <v>364400</v>
      </c>
      <c r="E22" s="82">
        <f>E23+E28+E34+E44+E46</f>
        <v>364341.82</v>
      </c>
      <c r="F22" s="81">
        <f>(E22*100)/D22</f>
        <v>99.984034028540066</v>
      </c>
    </row>
    <row r="23" spans="1:6" x14ac:dyDescent="0.2">
      <c r="A23" s="53" t="s">
        <v>87</v>
      </c>
      <c r="B23" s="54" t="s">
        <v>88</v>
      </c>
      <c r="C23" s="83">
        <f>C24+C25+C26+C27</f>
        <v>57700</v>
      </c>
      <c r="D23" s="83">
        <f>D24+D25+D26+D27</f>
        <v>57398</v>
      </c>
      <c r="E23" s="83">
        <f>E24+E25+E26+E27</f>
        <v>57395.63</v>
      </c>
      <c r="F23" s="83">
        <f>(E23*100)/D23</f>
        <v>99.995870936269554</v>
      </c>
    </row>
    <row r="24" spans="1:6" x14ac:dyDescent="0.2">
      <c r="A24" s="55" t="s">
        <v>89</v>
      </c>
      <c r="B24" s="56" t="s">
        <v>90</v>
      </c>
      <c r="C24" s="84">
        <v>5447</v>
      </c>
      <c r="D24" s="84">
        <v>5692</v>
      </c>
      <c r="E24" s="84">
        <v>5690.93</v>
      </c>
      <c r="F24" s="84"/>
    </row>
    <row r="25" spans="1:6" ht="25.5" x14ac:dyDescent="0.2">
      <c r="A25" s="55" t="s">
        <v>91</v>
      </c>
      <c r="B25" s="56" t="s">
        <v>92</v>
      </c>
      <c r="C25" s="84">
        <v>50753</v>
      </c>
      <c r="D25" s="84">
        <v>50637</v>
      </c>
      <c r="E25" s="84">
        <v>50636.6</v>
      </c>
      <c r="F25" s="84"/>
    </row>
    <row r="26" spans="1:6" x14ac:dyDescent="0.2">
      <c r="A26" s="55" t="s">
        <v>93</v>
      </c>
      <c r="B26" s="56" t="s">
        <v>94</v>
      </c>
      <c r="C26" s="84">
        <v>600</v>
      </c>
      <c r="D26" s="84">
        <v>153</v>
      </c>
      <c r="E26" s="84">
        <v>153</v>
      </c>
      <c r="F26" s="84"/>
    </row>
    <row r="27" spans="1:6" x14ac:dyDescent="0.2">
      <c r="A27" s="55" t="s">
        <v>95</v>
      </c>
      <c r="B27" s="56" t="s">
        <v>96</v>
      </c>
      <c r="C27" s="84">
        <v>900</v>
      </c>
      <c r="D27" s="84">
        <v>916</v>
      </c>
      <c r="E27" s="84">
        <v>915.1</v>
      </c>
      <c r="F27" s="84"/>
    </row>
    <row r="28" spans="1:6" x14ac:dyDescent="0.2">
      <c r="A28" s="53" t="s">
        <v>97</v>
      </c>
      <c r="B28" s="54" t="s">
        <v>98</v>
      </c>
      <c r="C28" s="83">
        <f>C29+C30+C31+C32+C33</f>
        <v>22350</v>
      </c>
      <c r="D28" s="83">
        <f>D29+D30+D31+D32+D33</f>
        <v>23000</v>
      </c>
      <c r="E28" s="83">
        <f>E29+E30+E31+E32+E33</f>
        <v>22998.770000000004</v>
      </c>
      <c r="F28" s="83">
        <f>(E28*100)/D28</f>
        <v>99.994652173913039</v>
      </c>
    </row>
    <row r="29" spans="1:6" x14ac:dyDescent="0.2">
      <c r="A29" s="55" t="s">
        <v>99</v>
      </c>
      <c r="B29" s="56" t="s">
        <v>100</v>
      </c>
      <c r="C29" s="84">
        <v>16700</v>
      </c>
      <c r="D29" s="84">
        <v>16720</v>
      </c>
      <c r="E29" s="84">
        <v>16719.97</v>
      </c>
      <c r="F29" s="84"/>
    </row>
    <row r="30" spans="1:6" x14ac:dyDescent="0.2">
      <c r="A30" s="55" t="s">
        <v>101</v>
      </c>
      <c r="B30" s="56" t="s">
        <v>102</v>
      </c>
      <c r="C30" s="84">
        <v>4000</v>
      </c>
      <c r="D30" s="84">
        <v>3682</v>
      </c>
      <c r="E30" s="84">
        <v>3681.63</v>
      </c>
      <c r="F30" s="84"/>
    </row>
    <row r="31" spans="1:6" x14ac:dyDescent="0.2">
      <c r="A31" s="55" t="s">
        <v>103</v>
      </c>
      <c r="B31" s="56" t="s">
        <v>104</v>
      </c>
      <c r="C31" s="84">
        <v>500</v>
      </c>
      <c r="D31" s="84">
        <v>1250</v>
      </c>
      <c r="E31" s="84">
        <v>1249.72</v>
      </c>
      <c r="F31" s="84"/>
    </row>
    <row r="32" spans="1:6" x14ac:dyDescent="0.2">
      <c r="A32" s="55" t="s">
        <v>105</v>
      </c>
      <c r="B32" s="56" t="s">
        <v>106</v>
      </c>
      <c r="C32" s="84">
        <v>1000</v>
      </c>
      <c r="D32" s="84">
        <v>1198</v>
      </c>
      <c r="E32" s="84">
        <v>1197.45</v>
      </c>
      <c r="F32" s="84"/>
    </row>
    <row r="33" spans="1:6" x14ac:dyDescent="0.2">
      <c r="A33" s="55" t="s">
        <v>107</v>
      </c>
      <c r="B33" s="56" t="s">
        <v>108</v>
      </c>
      <c r="C33" s="84">
        <v>150</v>
      </c>
      <c r="D33" s="84">
        <v>150</v>
      </c>
      <c r="E33" s="84">
        <v>150</v>
      </c>
      <c r="F33" s="84"/>
    </row>
    <row r="34" spans="1:6" x14ac:dyDescent="0.2">
      <c r="A34" s="53" t="s">
        <v>109</v>
      </c>
      <c r="B34" s="54" t="s">
        <v>110</v>
      </c>
      <c r="C34" s="83">
        <f>C35+C36+C37+C38+C39+C40+C41+C42+C43</f>
        <v>252060</v>
      </c>
      <c r="D34" s="83">
        <f>D35+D36+D37+D38+D39+D40+D41+D42+D43</f>
        <v>280030</v>
      </c>
      <c r="E34" s="83">
        <f>E35+E36+E37+E38+E39+E40+E41+E42+E43</f>
        <v>279976.34999999998</v>
      </c>
      <c r="F34" s="83">
        <f>(E34*100)/D34</f>
        <v>99.980841338428021</v>
      </c>
    </row>
    <row r="35" spans="1:6" x14ac:dyDescent="0.2">
      <c r="A35" s="55" t="s">
        <v>111</v>
      </c>
      <c r="B35" s="56" t="s">
        <v>112</v>
      </c>
      <c r="C35" s="84">
        <v>22400</v>
      </c>
      <c r="D35" s="84">
        <v>22531</v>
      </c>
      <c r="E35" s="84">
        <v>22530.43</v>
      </c>
      <c r="F35" s="84"/>
    </row>
    <row r="36" spans="1:6" x14ac:dyDescent="0.2">
      <c r="A36" s="55" t="s">
        <v>113</v>
      </c>
      <c r="B36" s="56" t="s">
        <v>114</v>
      </c>
      <c r="C36" s="84">
        <v>3500</v>
      </c>
      <c r="D36" s="84">
        <v>1500</v>
      </c>
      <c r="E36" s="84">
        <v>1497.99</v>
      </c>
      <c r="F36" s="84"/>
    </row>
    <row r="37" spans="1:6" x14ac:dyDescent="0.2">
      <c r="A37" s="55" t="s">
        <v>115</v>
      </c>
      <c r="B37" s="56" t="s">
        <v>116</v>
      </c>
      <c r="C37" s="84">
        <v>0</v>
      </c>
      <c r="D37" s="84">
        <v>0</v>
      </c>
      <c r="E37" s="84">
        <v>0</v>
      </c>
      <c r="F37" s="84"/>
    </row>
    <row r="38" spans="1:6" x14ac:dyDescent="0.2">
      <c r="A38" s="55" t="s">
        <v>117</v>
      </c>
      <c r="B38" s="56" t="s">
        <v>118</v>
      </c>
      <c r="C38" s="84">
        <v>1300</v>
      </c>
      <c r="D38" s="84">
        <v>1300</v>
      </c>
      <c r="E38" s="84">
        <v>1261.3</v>
      </c>
      <c r="F38" s="84"/>
    </row>
    <row r="39" spans="1:6" x14ac:dyDescent="0.2">
      <c r="A39" s="55" t="s">
        <v>119</v>
      </c>
      <c r="B39" s="56" t="s">
        <v>120</v>
      </c>
      <c r="C39" s="84">
        <v>3700</v>
      </c>
      <c r="D39" s="84">
        <v>3410</v>
      </c>
      <c r="E39" s="84">
        <v>3409.69</v>
      </c>
      <c r="F39" s="84"/>
    </row>
    <row r="40" spans="1:6" x14ac:dyDescent="0.2">
      <c r="A40" s="55" t="s">
        <v>121</v>
      </c>
      <c r="B40" s="56" t="s">
        <v>122</v>
      </c>
      <c r="C40" s="84">
        <v>4460</v>
      </c>
      <c r="D40" s="84">
        <v>4330</v>
      </c>
      <c r="E40" s="84">
        <v>4320.95</v>
      </c>
      <c r="F40" s="84"/>
    </row>
    <row r="41" spans="1:6" x14ac:dyDescent="0.2">
      <c r="A41" s="55" t="s">
        <v>123</v>
      </c>
      <c r="B41" s="56" t="s">
        <v>124</v>
      </c>
      <c r="C41" s="84">
        <v>215000</v>
      </c>
      <c r="D41" s="84">
        <v>245297</v>
      </c>
      <c r="E41" s="84">
        <v>245295.92</v>
      </c>
      <c r="F41" s="84"/>
    </row>
    <row r="42" spans="1:6" x14ac:dyDescent="0.2">
      <c r="A42" s="55" t="s">
        <v>125</v>
      </c>
      <c r="B42" s="56" t="s">
        <v>126</v>
      </c>
      <c r="C42" s="84">
        <v>500</v>
      </c>
      <c r="D42" s="84">
        <v>410</v>
      </c>
      <c r="E42" s="84">
        <v>408.72</v>
      </c>
      <c r="F42" s="84"/>
    </row>
    <row r="43" spans="1:6" x14ac:dyDescent="0.2">
      <c r="A43" s="55" t="s">
        <v>127</v>
      </c>
      <c r="B43" s="56" t="s">
        <v>128</v>
      </c>
      <c r="C43" s="84">
        <v>1200</v>
      </c>
      <c r="D43" s="84">
        <v>1252</v>
      </c>
      <c r="E43" s="84">
        <v>1251.3499999999999</v>
      </c>
      <c r="F43" s="84"/>
    </row>
    <row r="44" spans="1:6" x14ac:dyDescent="0.2">
      <c r="A44" s="53" t="s">
        <v>129</v>
      </c>
      <c r="B44" s="54" t="s">
        <v>130</v>
      </c>
      <c r="C44" s="83">
        <f>C45</f>
        <v>300</v>
      </c>
      <c r="D44" s="83">
        <f>D45</f>
        <v>135</v>
      </c>
      <c r="E44" s="83">
        <f>E45</f>
        <v>134.88</v>
      </c>
      <c r="F44" s="83">
        <f>(E44*100)/D44</f>
        <v>99.911111111111111</v>
      </c>
    </row>
    <row r="45" spans="1:6" ht="25.5" x14ac:dyDescent="0.2">
      <c r="A45" s="55" t="s">
        <v>131</v>
      </c>
      <c r="B45" s="56" t="s">
        <v>132</v>
      </c>
      <c r="C45" s="84">
        <v>300</v>
      </c>
      <c r="D45" s="84">
        <v>135</v>
      </c>
      <c r="E45" s="84">
        <v>134.88</v>
      </c>
      <c r="F45" s="84"/>
    </row>
    <row r="46" spans="1:6" x14ac:dyDescent="0.2">
      <c r="A46" s="53" t="s">
        <v>133</v>
      </c>
      <c r="B46" s="54" t="s">
        <v>134</v>
      </c>
      <c r="C46" s="83">
        <f>C47+C48+C49+C50+C51</f>
        <v>4362</v>
      </c>
      <c r="D46" s="83">
        <f>D47+D48+D49+D50+D51</f>
        <v>3837</v>
      </c>
      <c r="E46" s="83">
        <f>E47+E48+E49+E50+E51</f>
        <v>3836.19</v>
      </c>
      <c r="F46" s="83">
        <f>(E46*100)/D46</f>
        <v>99.978889757623136</v>
      </c>
    </row>
    <row r="47" spans="1:6" x14ac:dyDescent="0.2">
      <c r="A47" s="55" t="s">
        <v>135</v>
      </c>
      <c r="B47" s="56" t="s">
        <v>136</v>
      </c>
      <c r="C47" s="84">
        <v>1460</v>
      </c>
      <c r="D47" s="84">
        <v>1409</v>
      </c>
      <c r="E47" s="84">
        <v>1408.56</v>
      </c>
      <c r="F47" s="84"/>
    </row>
    <row r="48" spans="1:6" x14ac:dyDescent="0.2">
      <c r="A48" s="55" t="s">
        <v>137</v>
      </c>
      <c r="B48" s="56" t="s">
        <v>138</v>
      </c>
      <c r="C48" s="84">
        <v>100</v>
      </c>
      <c r="D48" s="84">
        <v>100</v>
      </c>
      <c r="E48" s="84">
        <v>100</v>
      </c>
      <c r="F48" s="84"/>
    </row>
    <row r="49" spans="1:6" x14ac:dyDescent="0.2">
      <c r="A49" s="55" t="s">
        <v>139</v>
      </c>
      <c r="B49" s="56" t="s">
        <v>140</v>
      </c>
      <c r="C49" s="84">
        <v>2302</v>
      </c>
      <c r="D49" s="84">
        <v>2302</v>
      </c>
      <c r="E49" s="84">
        <v>2302</v>
      </c>
      <c r="F49" s="84"/>
    </row>
    <row r="50" spans="1:6" x14ac:dyDescent="0.2">
      <c r="A50" s="55" t="s">
        <v>141</v>
      </c>
      <c r="B50" s="56" t="s">
        <v>142</v>
      </c>
      <c r="C50" s="84">
        <v>200</v>
      </c>
      <c r="D50" s="84">
        <v>0</v>
      </c>
      <c r="E50" s="84">
        <v>0</v>
      </c>
      <c r="F50" s="84"/>
    </row>
    <row r="51" spans="1:6" x14ac:dyDescent="0.2">
      <c r="A51" s="55" t="s">
        <v>143</v>
      </c>
      <c r="B51" s="56" t="s">
        <v>134</v>
      </c>
      <c r="C51" s="84">
        <v>300</v>
      </c>
      <c r="D51" s="84">
        <v>26</v>
      </c>
      <c r="E51" s="84">
        <v>25.63</v>
      </c>
      <c r="F51" s="84"/>
    </row>
    <row r="52" spans="1:6" x14ac:dyDescent="0.2">
      <c r="A52" s="51" t="s">
        <v>144</v>
      </c>
      <c r="B52" s="52" t="s">
        <v>145</v>
      </c>
      <c r="C52" s="82">
        <f>C53+C55</f>
        <v>1408</v>
      </c>
      <c r="D52" s="82">
        <f>D53+D55</f>
        <v>1331</v>
      </c>
      <c r="E52" s="82">
        <f>E53+E55</f>
        <v>1322.75</v>
      </c>
      <c r="F52" s="81">
        <f>(E52*100)/D52</f>
        <v>99.380165289256198</v>
      </c>
    </row>
    <row r="53" spans="1:6" x14ac:dyDescent="0.2">
      <c r="A53" s="53" t="s">
        <v>146</v>
      </c>
      <c r="B53" s="54" t="s">
        <v>147</v>
      </c>
      <c r="C53" s="83">
        <f>C54</f>
        <v>548</v>
      </c>
      <c r="D53" s="83">
        <f>D54</f>
        <v>543</v>
      </c>
      <c r="E53" s="83">
        <f>E54</f>
        <v>540.19000000000005</v>
      </c>
      <c r="F53" s="83">
        <f>(E53*100)/D53</f>
        <v>99.48250460405157</v>
      </c>
    </row>
    <row r="54" spans="1:6" ht="25.5" x14ac:dyDescent="0.2">
      <c r="A54" s="55" t="s">
        <v>148</v>
      </c>
      <c r="B54" s="56" t="s">
        <v>149</v>
      </c>
      <c r="C54" s="84">
        <v>548</v>
      </c>
      <c r="D54" s="84">
        <v>543</v>
      </c>
      <c r="E54" s="84">
        <v>540.19000000000005</v>
      </c>
      <c r="F54" s="84"/>
    </row>
    <row r="55" spans="1:6" x14ac:dyDescent="0.2">
      <c r="A55" s="53" t="s">
        <v>150</v>
      </c>
      <c r="B55" s="54" t="s">
        <v>151</v>
      </c>
      <c r="C55" s="83">
        <f>C56+C57</f>
        <v>860</v>
      </c>
      <c r="D55" s="83">
        <f>D56+D57</f>
        <v>788</v>
      </c>
      <c r="E55" s="83">
        <f>E56+E57</f>
        <v>782.56</v>
      </c>
      <c r="F55" s="83">
        <f>(E55*100)/D55</f>
        <v>99.309644670050758</v>
      </c>
    </row>
    <row r="56" spans="1:6" x14ac:dyDescent="0.2">
      <c r="A56" s="55" t="s">
        <v>152</v>
      </c>
      <c r="B56" s="56" t="s">
        <v>153</v>
      </c>
      <c r="C56" s="84">
        <v>860</v>
      </c>
      <c r="D56" s="84">
        <v>788</v>
      </c>
      <c r="E56" s="84">
        <v>782.56</v>
      </c>
      <c r="F56" s="84"/>
    </row>
    <row r="57" spans="1:6" x14ac:dyDescent="0.2">
      <c r="A57" s="55" t="s">
        <v>154</v>
      </c>
      <c r="B57" s="56" t="s">
        <v>155</v>
      </c>
      <c r="C57" s="84">
        <v>0</v>
      </c>
      <c r="D57" s="84">
        <v>0</v>
      </c>
      <c r="E57" s="84">
        <v>0</v>
      </c>
      <c r="F57" s="84"/>
    </row>
    <row r="58" spans="1:6" x14ac:dyDescent="0.2">
      <c r="A58" s="49" t="s">
        <v>156</v>
      </c>
      <c r="B58" s="50" t="s">
        <v>157</v>
      </c>
      <c r="C58" s="80">
        <f>C59+C64</f>
        <v>20943</v>
      </c>
      <c r="D58" s="80">
        <f>D59+D64</f>
        <v>20968</v>
      </c>
      <c r="E58" s="80">
        <f>E59+E64</f>
        <v>20948.5</v>
      </c>
      <c r="F58" s="81">
        <f>(E58*100)/D58</f>
        <v>99.907001144601296</v>
      </c>
    </row>
    <row r="59" spans="1:6" x14ac:dyDescent="0.2">
      <c r="A59" s="51" t="s">
        <v>158</v>
      </c>
      <c r="B59" s="52" t="s">
        <v>159</v>
      </c>
      <c r="C59" s="82">
        <f>C60+C62</f>
        <v>10943</v>
      </c>
      <c r="D59" s="82">
        <f>D60+D62</f>
        <v>11018</v>
      </c>
      <c r="E59" s="82">
        <f>E60+E62</f>
        <v>10998.51</v>
      </c>
      <c r="F59" s="81">
        <f>(E59*100)/D59</f>
        <v>99.823107642040299</v>
      </c>
    </row>
    <row r="60" spans="1:6" x14ac:dyDescent="0.2">
      <c r="A60" s="53" t="s">
        <v>160</v>
      </c>
      <c r="B60" s="54" t="s">
        <v>161</v>
      </c>
      <c r="C60" s="83">
        <f>C61</f>
        <v>1000</v>
      </c>
      <c r="D60" s="83">
        <f>D61</f>
        <v>1075</v>
      </c>
      <c r="E60" s="83">
        <f>E61</f>
        <v>1075</v>
      </c>
      <c r="F60" s="83">
        <f>(E60*100)/D60</f>
        <v>100</v>
      </c>
    </row>
    <row r="61" spans="1:6" x14ac:dyDescent="0.2">
      <c r="A61" s="55" t="s">
        <v>162</v>
      </c>
      <c r="B61" s="56" t="s">
        <v>163</v>
      </c>
      <c r="C61" s="84">
        <v>1000</v>
      </c>
      <c r="D61" s="84">
        <v>1075</v>
      </c>
      <c r="E61" s="84">
        <v>1075</v>
      </c>
      <c r="F61" s="84"/>
    </row>
    <row r="62" spans="1:6" x14ac:dyDescent="0.2">
      <c r="A62" s="53" t="s">
        <v>164</v>
      </c>
      <c r="B62" s="54" t="s">
        <v>165</v>
      </c>
      <c r="C62" s="83">
        <f>C63</f>
        <v>9943</v>
      </c>
      <c r="D62" s="83">
        <f>D63</f>
        <v>9943</v>
      </c>
      <c r="E62" s="83">
        <f>E63</f>
        <v>9923.51</v>
      </c>
      <c r="F62" s="83">
        <f>(E62*100)/D62</f>
        <v>99.80398270139797</v>
      </c>
    </row>
    <row r="63" spans="1:6" x14ac:dyDescent="0.2">
      <c r="A63" s="55" t="s">
        <v>166</v>
      </c>
      <c r="B63" s="56" t="s">
        <v>167</v>
      </c>
      <c r="C63" s="84">
        <v>9943</v>
      </c>
      <c r="D63" s="84">
        <v>9943</v>
      </c>
      <c r="E63" s="84">
        <v>9923.51</v>
      </c>
      <c r="F63" s="84"/>
    </row>
    <row r="64" spans="1:6" x14ac:dyDescent="0.2">
      <c r="A64" s="51" t="s">
        <v>168</v>
      </c>
      <c r="B64" s="52" t="s">
        <v>169</v>
      </c>
      <c r="C64" s="82">
        <f t="shared" ref="C64:E65" si="0">C65</f>
        <v>10000</v>
      </c>
      <c r="D64" s="82">
        <f t="shared" si="0"/>
        <v>9950</v>
      </c>
      <c r="E64" s="82">
        <f t="shared" si="0"/>
        <v>9949.99</v>
      </c>
      <c r="F64" s="81">
        <f>(E64*100)/D64</f>
        <v>99.999899497487434</v>
      </c>
    </row>
    <row r="65" spans="1:6" ht="25.5" x14ac:dyDescent="0.2">
      <c r="A65" s="53" t="s">
        <v>170</v>
      </c>
      <c r="B65" s="54" t="s">
        <v>171</v>
      </c>
      <c r="C65" s="83">
        <f t="shared" si="0"/>
        <v>10000</v>
      </c>
      <c r="D65" s="83">
        <f t="shared" si="0"/>
        <v>9950</v>
      </c>
      <c r="E65" s="83">
        <f t="shared" si="0"/>
        <v>9949.99</v>
      </c>
      <c r="F65" s="83">
        <f>(E65*100)/D65</f>
        <v>99.999899497487434</v>
      </c>
    </row>
    <row r="66" spans="1:6" x14ac:dyDescent="0.2">
      <c r="A66" s="55" t="s">
        <v>172</v>
      </c>
      <c r="B66" s="56" t="s">
        <v>171</v>
      </c>
      <c r="C66" s="84">
        <v>10000</v>
      </c>
      <c r="D66" s="84">
        <v>9950</v>
      </c>
      <c r="E66" s="84">
        <v>9949.99</v>
      </c>
      <c r="F66" s="84"/>
    </row>
    <row r="67" spans="1:6" x14ac:dyDescent="0.2">
      <c r="A67" s="49" t="s">
        <v>50</v>
      </c>
      <c r="B67" s="50" t="s">
        <v>51</v>
      </c>
      <c r="C67" s="80">
        <f t="shared" ref="C67:E68" si="1">C68</f>
        <v>2094113</v>
      </c>
      <c r="D67" s="80">
        <f t="shared" si="1"/>
        <v>2109199</v>
      </c>
      <c r="E67" s="80">
        <f t="shared" si="1"/>
        <v>2109012.56</v>
      </c>
      <c r="F67" s="81">
        <f>(E67*100)/D67</f>
        <v>99.991160625431746</v>
      </c>
    </row>
    <row r="68" spans="1:6" x14ac:dyDescent="0.2">
      <c r="A68" s="51" t="s">
        <v>58</v>
      </c>
      <c r="B68" s="52" t="s">
        <v>59</v>
      </c>
      <c r="C68" s="82">
        <f t="shared" si="1"/>
        <v>2094113</v>
      </c>
      <c r="D68" s="82">
        <f t="shared" si="1"/>
        <v>2109199</v>
      </c>
      <c r="E68" s="82">
        <f t="shared" si="1"/>
        <v>2109012.56</v>
      </c>
      <c r="F68" s="81">
        <f>(E68*100)/D68</f>
        <v>99.991160625431746</v>
      </c>
    </row>
    <row r="69" spans="1:6" ht="25.5" x14ac:dyDescent="0.2">
      <c r="A69" s="53" t="s">
        <v>60</v>
      </c>
      <c r="B69" s="54" t="s">
        <v>61</v>
      </c>
      <c r="C69" s="83">
        <f>C70+C71</f>
        <v>2094113</v>
      </c>
      <c r="D69" s="83">
        <f>D70+D71</f>
        <v>2109199</v>
      </c>
      <c r="E69" s="83">
        <f>E70+E71</f>
        <v>2109012.56</v>
      </c>
      <c r="F69" s="83">
        <f>(E69*100)/D69</f>
        <v>99.991160625431746</v>
      </c>
    </row>
    <row r="70" spans="1:6" x14ac:dyDescent="0.2">
      <c r="A70" s="55" t="s">
        <v>62</v>
      </c>
      <c r="B70" s="56" t="s">
        <v>63</v>
      </c>
      <c r="C70" s="84">
        <v>2073170</v>
      </c>
      <c r="D70" s="84">
        <v>2088231</v>
      </c>
      <c r="E70" s="84">
        <v>2088064.06</v>
      </c>
      <c r="F70" s="84"/>
    </row>
    <row r="71" spans="1:6" ht="25.5" x14ac:dyDescent="0.2">
      <c r="A71" s="55" t="s">
        <v>64</v>
      </c>
      <c r="B71" s="56" t="s">
        <v>65</v>
      </c>
      <c r="C71" s="84">
        <v>20943</v>
      </c>
      <c r="D71" s="84">
        <v>20968</v>
      </c>
      <c r="E71" s="84">
        <v>20948.5</v>
      </c>
      <c r="F71" s="84"/>
    </row>
    <row r="72" spans="1:6" x14ac:dyDescent="0.2">
      <c r="A72" s="48" t="s">
        <v>183</v>
      </c>
      <c r="B72" s="48" t="s">
        <v>190</v>
      </c>
      <c r="C72" s="78"/>
      <c r="D72" s="78"/>
      <c r="E72" s="78"/>
      <c r="F72" s="79" t="e">
        <f>(E72*100)/D72</f>
        <v>#DIV/0!</v>
      </c>
    </row>
    <row r="73" spans="1:6" x14ac:dyDescent="0.2">
      <c r="A73" s="49" t="s">
        <v>66</v>
      </c>
      <c r="B73" s="50" t="s">
        <v>67</v>
      </c>
      <c r="C73" s="80">
        <f t="shared" ref="C73:E75" si="2">C74</f>
        <v>890</v>
      </c>
      <c r="D73" s="80">
        <f t="shared" si="2"/>
        <v>890</v>
      </c>
      <c r="E73" s="80">
        <f t="shared" si="2"/>
        <v>1115.42</v>
      </c>
      <c r="F73" s="81">
        <f>(E73*100)/D73</f>
        <v>125.32808988764044</v>
      </c>
    </row>
    <row r="74" spans="1:6" x14ac:dyDescent="0.2">
      <c r="A74" s="51" t="s">
        <v>85</v>
      </c>
      <c r="B74" s="52" t="s">
        <v>86</v>
      </c>
      <c r="C74" s="82">
        <f t="shared" si="2"/>
        <v>890</v>
      </c>
      <c r="D74" s="82">
        <f t="shared" si="2"/>
        <v>890</v>
      </c>
      <c r="E74" s="82">
        <f t="shared" si="2"/>
        <v>1115.42</v>
      </c>
      <c r="F74" s="81">
        <f>(E74*100)/D74</f>
        <v>125.32808988764044</v>
      </c>
    </row>
    <row r="75" spans="1:6" x14ac:dyDescent="0.2">
      <c r="A75" s="53" t="s">
        <v>97</v>
      </c>
      <c r="B75" s="54" t="s">
        <v>98</v>
      </c>
      <c r="C75" s="83">
        <f t="shared" si="2"/>
        <v>890</v>
      </c>
      <c r="D75" s="83">
        <f t="shared" si="2"/>
        <v>890</v>
      </c>
      <c r="E75" s="83">
        <f t="shared" si="2"/>
        <v>1115.42</v>
      </c>
      <c r="F75" s="83">
        <f>(E75*100)/D75</f>
        <v>125.32808988764044</v>
      </c>
    </row>
    <row r="76" spans="1:6" x14ac:dyDescent="0.2">
      <c r="A76" s="55" t="s">
        <v>99</v>
      </c>
      <c r="B76" s="56" t="s">
        <v>100</v>
      </c>
      <c r="C76" s="84">
        <v>890</v>
      </c>
      <c r="D76" s="84">
        <v>890</v>
      </c>
      <c r="E76" s="84">
        <v>1115.42</v>
      </c>
      <c r="F76" s="84"/>
    </row>
    <row r="77" spans="1:6" x14ac:dyDescent="0.2">
      <c r="A77" s="49" t="s">
        <v>50</v>
      </c>
      <c r="B77" s="50" t="s">
        <v>51</v>
      </c>
      <c r="C77" s="80">
        <f t="shared" ref="C77:E79" si="3">C78</f>
        <v>890</v>
      </c>
      <c r="D77" s="80">
        <f t="shared" si="3"/>
        <v>890</v>
      </c>
      <c r="E77" s="80">
        <f t="shared" si="3"/>
        <v>1115.42</v>
      </c>
      <c r="F77" s="81">
        <f>(E77*100)/D77</f>
        <v>125.32808988764044</v>
      </c>
    </row>
    <row r="78" spans="1:6" x14ac:dyDescent="0.2">
      <c r="A78" s="51" t="s">
        <v>52</v>
      </c>
      <c r="B78" s="52" t="s">
        <v>53</v>
      </c>
      <c r="C78" s="82">
        <f t="shared" si="3"/>
        <v>890</v>
      </c>
      <c r="D78" s="82">
        <f t="shared" si="3"/>
        <v>890</v>
      </c>
      <c r="E78" s="82">
        <f t="shared" si="3"/>
        <v>1115.42</v>
      </c>
      <c r="F78" s="81">
        <f>(E78*100)/D78</f>
        <v>125.32808988764044</v>
      </c>
    </row>
    <row r="79" spans="1:6" x14ac:dyDescent="0.2">
      <c r="A79" s="53" t="s">
        <v>54</v>
      </c>
      <c r="B79" s="54" t="s">
        <v>55</v>
      </c>
      <c r="C79" s="83">
        <f t="shared" si="3"/>
        <v>890</v>
      </c>
      <c r="D79" s="83">
        <f t="shared" si="3"/>
        <v>890</v>
      </c>
      <c r="E79" s="83">
        <f t="shared" si="3"/>
        <v>1115.42</v>
      </c>
      <c r="F79" s="83">
        <f>(E79*100)/D79</f>
        <v>125.32808988764044</v>
      </c>
    </row>
    <row r="80" spans="1:6" x14ac:dyDescent="0.2">
      <c r="A80" s="55" t="s">
        <v>56</v>
      </c>
      <c r="B80" s="56" t="s">
        <v>57</v>
      </c>
      <c r="C80" s="84">
        <v>890</v>
      </c>
      <c r="D80" s="84">
        <v>890</v>
      </c>
      <c r="E80" s="84">
        <v>1115.42</v>
      </c>
      <c r="F80" s="84"/>
    </row>
    <row r="81" spans="1:6" x14ac:dyDescent="0.2">
      <c r="A81" s="48" t="s">
        <v>68</v>
      </c>
      <c r="B81" s="48" t="s">
        <v>191</v>
      </c>
      <c r="C81" s="78"/>
      <c r="D81" s="78"/>
      <c r="E81" s="78"/>
      <c r="F81" s="79" t="e">
        <f>(E81*100)/D81</f>
        <v>#DIV/0!</v>
      </c>
    </row>
    <row r="82" spans="1:6" x14ac:dyDescent="0.2">
      <c r="A82" s="49" t="s">
        <v>66</v>
      </c>
      <c r="B82" s="50" t="s">
        <v>67</v>
      </c>
      <c r="C82" s="80">
        <f t="shared" ref="C82:E84" si="4">C83</f>
        <v>0</v>
      </c>
      <c r="D82" s="80">
        <f t="shared" si="4"/>
        <v>0</v>
      </c>
      <c r="E82" s="80">
        <f t="shared" si="4"/>
        <v>0</v>
      </c>
      <c r="F82" s="81" t="e">
        <f>(E82*100)/D82</f>
        <v>#DIV/0!</v>
      </c>
    </row>
    <row r="83" spans="1:6" x14ac:dyDescent="0.2">
      <c r="A83" s="51" t="s">
        <v>85</v>
      </c>
      <c r="B83" s="52" t="s">
        <v>86</v>
      </c>
      <c r="C83" s="82">
        <f t="shared" si="4"/>
        <v>0</v>
      </c>
      <c r="D83" s="82">
        <f t="shared" si="4"/>
        <v>0</v>
      </c>
      <c r="E83" s="82">
        <f t="shared" si="4"/>
        <v>0</v>
      </c>
      <c r="F83" s="81" t="e">
        <f>(E83*100)/D83</f>
        <v>#DIV/0!</v>
      </c>
    </row>
    <row r="84" spans="1:6" x14ac:dyDescent="0.2">
      <c r="A84" s="53" t="s">
        <v>109</v>
      </c>
      <c r="B84" s="54" t="s">
        <v>110</v>
      </c>
      <c r="C84" s="83">
        <f t="shared" si="4"/>
        <v>0</v>
      </c>
      <c r="D84" s="83">
        <f t="shared" si="4"/>
        <v>0</v>
      </c>
      <c r="E84" s="83">
        <f t="shared" si="4"/>
        <v>0</v>
      </c>
      <c r="F84" s="83" t="e">
        <f>(E84*100)/D84</f>
        <v>#DIV/0!</v>
      </c>
    </row>
    <row r="85" spans="1:6" x14ac:dyDescent="0.2">
      <c r="A85" s="55" t="s">
        <v>123</v>
      </c>
      <c r="B85" s="56" t="s">
        <v>124</v>
      </c>
      <c r="C85" s="84">
        <v>0</v>
      </c>
      <c r="D85" s="84">
        <v>0</v>
      </c>
      <c r="E85" s="84">
        <v>0</v>
      </c>
      <c r="F85" s="84"/>
    </row>
    <row r="86" spans="1:6" x14ac:dyDescent="0.2">
      <c r="A86" s="49" t="s">
        <v>50</v>
      </c>
      <c r="B86" s="50" t="s">
        <v>51</v>
      </c>
      <c r="C86" s="80">
        <f t="shared" ref="C86:E88" si="5">C87</f>
        <v>0</v>
      </c>
      <c r="D86" s="80">
        <f t="shared" si="5"/>
        <v>0</v>
      </c>
      <c r="E86" s="80">
        <f t="shared" si="5"/>
        <v>0</v>
      </c>
      <c r="F86" s="81" t="e">
        <f>(E86*100)/D86</f>
        <v>#DIV/0!</v>
      </c>
    </row>
    <row r="87" spans="1:6" x14ac:dyDescent="0.2">
      <c r="A87" s="51" t="s">
        <v>193</v>
      </c>
      <c r="B87" s="52" t="s">
        <v>194</v>
      </c>
      <c r="C87" s="82">
        <f t="shared" si="5"/>
        <v>0</v>
      </c>
      <c r="D87" s="82">
        <f t="shared" si="5"/>
        <v>0</v>
      </c>
      <c r="E87" s="82">
        <f t="shared" si="5"/>
        <v>0</v>
      </c>
      <c r="F87" s="81" t="e">
        <f>(E87*100)/D87</f>
        <v>#DIV/0!</v>
      </c>
    </row>
    <row r="88" spans="1:6" x14ac:dyDescent="0.2">
      <c r="A88" s="53" t="s">
        <v>195</v>
      </c>
      <c r="B88" s="54" t="s">
        <v>196</v>
      </c>
      <c r="C88" s="83">
        <f t="shared" si="5"/>
        <v>0</v>
      </c>
      <c r="D88" s="83">
        <f t="shared" si="5"/>
        <v>0</v>
      </c>
      <c r="E88" s="83">
        <f t="shared" si="5"/>
        <v>0</v>
      </c>
      <c r="F88" s="83" t="e">
        <f>(E88*100)/D88</f>
        <v>#DIV/0!</v>
      </c>
    </row>
    <row r="89" spans="1:6" x14ac:dyDescent="0.2">
      <c r="A89" s="55" t="s">
        <v>197</v>
      </c>
      <c r="B89" s="56" t="s">
        <v>198</v>
      </c>
      <c r="C89" s="84">
        <v>0</v>
      </c>
      <c r="D89" s="84">
        <v>0</v>
      </c>
      <c r="E89" s="84">
        <v>0</v>
      </c>
      <c r="F89" s="84"/>
    </row>
    <row r="90" spans="1:6" x14ac:dyDescent="0.2">
      <c r="A90" s="48" t="s">
        <v>184</v>
      </c>
      <c r="B90" s="48" t="s">
        <v>192</v>
      </c>
      <c r="C90" s="78"/>
      <c r="D90" s="78"/>
      <c r="E90" s="78"/>
      <c r="F90" s="79" t="e">
        <f>(E90*100)/D90</f>
        <v>#DIV/0!</v>
      </c>
    </row>
    <row r="91" spans="1:6" s="57" customFormat="1" x14ac:dyDescent="0.2"/>
    <row r="92" spans="1:6" s="57" customFormat="1" x14ac:dyDescent="0.2"/>
    <row r="93" spans="1:6" s="57" customFormat="1" x14ac:dyDescent="0.2"/>
    <row r="94" spans="1:6" s="57" customFormat="1" x14ac:dyDescent="0.2"/>
    <row r="95" spans="1:6" s="57" customFormat="1" x14ac:dyDescent="0.2"/>
    <row r="96" spans="1: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s="57" customFormat="1" x14ac:dyDescent="0.2"/>
    <row r="1218" spans="1:3" s="57" customFormat="1" x14ac:dyDescent="0.2"/>
    <row r="1219" spans="1:3" s="57" customFormat="1" x14ac:dyDescent="0.2"/>
    <row r="1220" spans="1:3" s="57" customFormat="1" x14ac:dyDescent="0.2"/>
    <row r="1221" spans="1:3" s="57" customFormat="1" x14ac:dyDescent="0.2"/>
    <row r="1222" spans="1:3" s="57" customFormat="1" x14ac:dyDescent="0.2"/>
    <row r="1223" spans="1:3" s="57" customFormat="1" x14ac:dyDescent="0.2"/>
    <row r="1224" spans="1:3" s="57" customFormat="1" x14ac:dyDescent="0.2"/>
    <row r="1225" spans="1:3" s="57" customFormat="1" x14ac:dyDescent="0.2"/>
    <row r="1226" spans="1:3" s="57" customFormat="1" x14ac:dyDescent="0.2"/>
    <row r="1227" spans="1:3" s="57" customFormat="1" x14ac:dyDescent="0.2"/>
    <row r="1228" spans="1:3" s="57" customFormat="1" x14ac:dyDescent="0.2"/>
    <row r="1229" spans="1:3" s="57" customFormat="1" x14ac:dyDescent="0.2"/>
    <row r="1230" spans="1:3" s="57" customFormat="1" x14ac:dyDescent="0.2"/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40"/>
      <c r="B1268" s="40"/>
      <c r="C1268" s="40"/>
    </row>
    <row r="1269" spans="1:3" x14ac:dyDescent="0.2">
      <c r="A1269" s="40"/>
      <c r="B1269" s="40"/>
      <c r="C1269" s="40"/>
    </row>
    <row r="1270" spans="1:3" x14ac:dyDescent="0.2">
      <c r="A1270" s="40"/>
      <c r="B1270" s="40"/>
      <c r="C1270" s="40"/>
    </row>
    <row r="1271" spans="1:3" x14ac:dyDescent="0.2">
      <c r="A1271" s="40"/>
      <c r="B1271" s="40"/>
      <c r="C1271" s="40"/>
    </row>
    <row r="1272" spans="1:3" x14ac:dyDescent="0.2">
      <c r="A1272" s="40"/>
      <c r="B1272" s="40"/>
      <c r="C1272" s="40"/>
    </row>
    <row r="1273" spans="1:3" x14ac:dyDescent="0.2">
      <c r="A1273" s="40"/>
      <c r="B1273" s="40"/>
      <c r="C1273" s="40"/>
    </row>
    <row r="1274" spans="1:3" x14ac:dyDescent="0.2">
      <c r="A1274" s="40"/>
      <c r="B1274" s="40"/>
      <c r="C1274" s="40"/>
    </row>
    <row r="1275" spans="1:3" x14ac:dyDescent="0.2">
      <c r="A1275" s="40"/>
      <c r="B1275" s="40"/>
      <c r="C1275" s="40"/>
    </row>
    <row r="1276" spans="1:3" x14ac:dyDescent="0.2">
      <c r="A1276" s="40"/>
      <c r="B1276" s="40"/>
      <c r="C1276" s="40"/>
    </row>
    <row r="1277" spans="1:3" x14ac:dyDescent="0.2">
      <c r="A1277" s="40"/>
      <c r="B1277" s="40"/>
      <c r="C1277" s="40"/>
    </row>
    <row r="1278" spans="1:3" x14ac:dyDescent="0.2">
      <c r="A1278" s="40"/>
      <c r="B1278" s="40"/>
      <c r="C1278" s="40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Ružica Dragić</cp:lastModifiedBy>
  <cp:lastPrinted>2023-07-24T12:33:14Z</cp:lastPrinted>
  <dcterms:created xsi:type="dcterms:W3CDTF">2022-08-12T12:51:27Z</dcterms:created>
  <dcterms:modified xsi:type="dcterms:W3CDTF">2026-03-24T09:37:12Z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